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38" activeTab="0"/>
  </bookViews>
  <sheets>
    <sheet name="Zestawienie wypełnione" sheetId="1" r:id="rId1"/>
    <sheet name="Opis zestawienia" sheetId="2" r:id="rId2"/>
  </sheets>
  <definedNames>
    <definedName name="_xlnm.Print_Area" localSheetId="1">'Opis zestawienia'!$A$1:$AR$36</definedName>
    <definedName name="_xlnm.Print_Area" localSheetId="0">'Zestawienie wypełnione'!$A$1:$AR$30</definedName>
    <definedName name="_xlnm.Print_Titles" localSheetId="0">'Zestawienie wypełnione'!$4:$8</definedName>
  </definedNames>
  <calcPr fullCalcOnLoad="1"/>
</workbook>
</file>

<file path=xl/sharedStrings.xml><?xml version="1.0" encoding="utf-8"?>
<sst xmlns="http://schemas.openxmlformats.org/spreadsheetml/2006/main" count="194" uniqueCount="101">
  <si>
    <t xml:space="preserve"> Linia:</t>
  </si>
  <si>
    <t xml:space="preserve"> Badane parametry</t>
  </si>
  <si>
    <t xml:space="preserve"> Maksymalne  napełnienie</t>
  </si>
  <si>
    <t>l. wys.</t>
  </si>
  <si>
    <t>l. wsiad.</t>
  </si>
  <si>
    <t>w poj.</t>
  </si>
  <si>
    <t>g. odj.</t>
  </si>
  <si>
    <t>Suma wysiadających</t>
  </si>
  <si>
    <t>Suma wsiadających</t>
  </si>
  <si>
    <t xml:space="preserve"> Rozkład powszedni </t>
  </si>
  <si>
    <t>x</t>
  </si>
  <si>
    <t xml:space="preserve"> Zana Leclerc</t>
  </si>
  <si>
    <t xml:space="preserve"> Jana Sawy</t>
  </si>
  <si>
    <t xml:space="preserve"> ZUS</t>
  </si>
  <si>
    <t xml:space="preserve"> Muzyczna</t>
  </si>
  <si>
    <t xml:space="preserve"> FELIN UNIWERSYTET</t>
  </si>
  <si>
    <t xml:space="preserve"> Doświadczalna</t>
  </si>
  <si>
    <t xml:space="preserve"> Grygowej</t>
  </si>
  <si>
    <t xml:space="preserve"> Witosa Felicity</t>
  </si>
  <si>
    <t xml:space="preserve"> Lotnicza</t>
  </si>
  <si>
    <t xml:space="preserve"> Park Bronowice</t>
  </si>
  <si>
    <t xml:space="preserve"> RONDO LUBELSKIEGO  LIPCA</t>
  </si>
  <si>
    <t xml:space="preserve"> MPWiK</t>
  </si>
  <si>
    <t xml:space="preserve"> Politechnika</t>
  </si>
  <si>
    <t xml:space="preserve"> Brzeskiej</t>
  </si>
  <si>
    <t xml:space="preserve"> Skrzetuskiego</t>
  </si>
  <si>
    <t xml:space="preserve"> Dziewanny</t>
  </si>
  <si>
    <t xml:space="preserve"> Jutrzenki</t>
  </si>
  <si>
    <t xml:space="preserve"> Bociania</t>
  </si>
  <si>
    <t xml:space="preserve"> Perłowa</t>
  </si>
  <si>
    <t xml:space="preserve"> Hala MOSiR</t>
  </si>
  <si>
    <t xml:space="preserve"> Dulęby</t>
  </si>
  <si>
    <t xml:space="preserve"> Szczygla</t>
  </si>
  <si>
    <t xml:space="preserve"> Jesienna</t>
  </si>
  <si>
    <t xml:space="preserve"> Witosa Carrefour</t>
  </si>
  <si>
    <t xml:space="preserve"> PTHW</t>
  </si>
  <si>
    <t>Roztocze</t>
  </si>
  <si>
    <t>Gęsia</t>
  </si>
  <si>
    <t>WĘGLIN - CENTRUM HANDLOWE</t>
  </si>
  <si>
    <t xml:space="preserve"> Pancerniaków</t>
  </si>
  <si>
    <t>Doświadczalna</t>
  </si>
  <si>
    <t>Moritza</t>
  </si>
  <si>
    <t>Vetterów</t>
  </si>
  <si>
    <t>Rondo Przemysłowców NŻ</t>
  </si>
  <si>
    <t>Rondo Karszo-Siedlewskiego NŻ</t>
  </si>
  <si>
    <t>Zestawienie napełnienia pojazdów</t>
  </si>
  <si>
    <t>odj. rzecz.</t>
  </si>
  <si>
    <t>Nr sprawy DZ.381.UE-3/18
Załącznik nr 3  do Specyfikacji technicznej autobusów EV- Opis danych eksploatacyjnych</t>
  </si>
  <si>
    <t xml:space="preserve"> </t>
  </si>
  <si>
    <t xml:space="preserve"> Data: 1.09.2018 r.</t>
  </si>
  <si>
    <t>5:10</t>
  </si>
  <si>
    <t>5:29</t>
  </si>
  <si>
    <t>5:44</t>
  </si>
  <si>
    <t>5:57</t>
  </si>
  <si>
    <t> A. Odjazd wg rozkładu jazdy
 B. Nr inw. pojazdu</t>
  </si>
  <si>
    <t xml:space="preserve"> Kierunek: Węglin - centrum handlowe &gt; Felin Uniwersytet</t>
  </si>
  <si>
    <t>6.23</t>
  </si>
  <si>
    <t>Ordonówny NŻ</t>
  </si>
  <si>
    <t>Kryształowa NŻ</t>
  </si>
  <si>
    <t>Brzeskiej II</t>
  </si>
  <si>
    <t xml:space="preserve"> Data: </t>
  </si>
  <si>
    <t>data, której dotyczy zestawienie napełnienia</t>
  </si>
  <si>
    <t>Legenda:</t>
  </si>
  <si>
    <t xml:space="preserve"> Kierunek:</t>
  </si>
  <si>
    <t>C1</t>
  </si>
  <si>
    <t>C</t>
  </si>
  <si>
    <t>A</t>
  </si>
  <si>
    <t>B</t>
  </si>
  <si>
    <t>D</t>
  </si>
  <si>
    <t>nazwa kierunku rozumiana jako nazwa przystanku początkowego najdłuższego wariantu trasy, znak "&gt;", nazwa przystanku końcowego najdłuższego wariantu trasy</t>
  </si>
  <si>
    <t>typ rozkładu, np. powszedni, sobotni, niedzielny</t>
  </si>
  <si>
    <t>numer linii</t>
  </si>
  <si>
    <t>lista przystanków, przystanki wspólne dla wszystkich wariantów na tle białym, przystanki dodatkowe dla pozostałych wariantów na tle szarym</t>
  </si>
  <si>
    <t>E</t>
  </si>
  <si>
    <t>F</t>
  </si>
  <si>
    <t>G</t>
  </si>
  <si>
    <t>liczba osób w pojeździe dla każdego przystanku</t>
  </si>
  <si>
    <t>H</t>
  </si>
  <si>
    <t>godzina rzeczywista odjazdu, podawana dla pierwszego przystanku i co 5. w kolejności</t>
  </si>
  <si>
    <t>I</t>
  </si>
  <si>
    <t>numer inwentarzowy pojazdu</t>
  </si>
  <si>
    <t>J</t>
  </si>
  <si>
    <t>godzina odjazdu wg rozkładu jazdy</t>
  </si>
  <si>
    <t>K</t>
  </si>
  <si>
    <t>L</t>
  </si>
  <si>
    <t>M</t>
  </si>
  <si>
    <t>N</t>
  </si>
  <si>
    <t>liczba wsiadających na kursie na każdym przystanku, łącznie dla wszystkich drzwi w pojeździe</t>
  </si>
  <si>
    <t>liczba wysiadających na kursie na każdym przystanku, łącznie dla wszystkich drzwi w pojeździe</t>
  </si>
  <si>
    <t>suma osób wysiadających na wszystkich analizowanych kursach dla danego przystanku</t>
  </si>
  <si>
    <t>suma osób wsiadających na wszystkich analizowanych kursach dla danego przystanku</t>
  </si>
  <si>
    <t>suma osób wysiadających łącznie na wszystkich przystankach dla analizowanego okresu</t>
  </si>
  <si>
    <t>suma osób wsiadających łącznie na wszystkich przystankach dla analizowanego okresu</t>
  </si>
  <si>
    <t>P</t>
  </si>
  <si>
    <t>R</t>
  </si>
  <si>
    <t>suma osób wsiadających dla danego kursu</t>
  </si>
  <si>
    <t>maksymalne napełnienie w pojeździe podczas realizacji kursu</t>
  </si>
  <si>
    <t>S</t>
  </si>
  <si>
    <t>suma osób wysiadających dla danego kursu</t>
  </si>
  <si>
    <t>Suma osób  wysiad.
Suma osób wsiadających</t>
  </si>
  <si>
    <r>
      <rPr>
        <b/>
        <sz val="10"/>
        <rFont val="Arial"/>
        <family val="2"/>
      </rPr>
      <t>Suma osób wysiadających 
Suma osób wsiad.</t>
    </r>
    <r>
      <rPr>
        <sz val="10"/>
        <rFont val="Arial"/>
        <family val="2"/>
      </rPr>
      <t> 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</si>
</sst>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"/>
      <family val="0"/>
    </font>
    <font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name val="Tahoma"/>
      <family val="2"/>
    </font>
    <font>
      <sz val="10"/>
      <name val="Arial Narrow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6" xfId="52" applyFont="1" applyFill="1" applyBorder="1" applyAlignment="1">
      <alignment vertical="center"/>
      <protection/>
    </xf>
    <xf numFmtId="0" fontId="6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52" applyFont="1" applyFill="1" applyBorder="1" applyAlignment="1">
      <alignment vertical="center"/>
      <protection/>
    </xf>
    <xf numFmtId="0" fontId="7" fillId="0" borderId="17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0" fontId="9" fillId="0" borderId="27" xfId="0" applyFont="1" applyBorder="1" applyAlignment="1">
      <alignment horizontal="center" textRotation="90" wrapText="1"/>
    </xf>
    <xf numFmtId="0" fontId="9" fillId="0" borderId="28" xfId="0" applyFont="1" applyBorder="1" applyAlignment="1">
      <alignment horizontal="center" textRotation="90" wrapText="1"/>
    </xf>
    <xf numFmtId="0" fontId="11" fillId="0" borderId="28" xfId="0" applyFont="1" applyBorder="1" applyAlignment="1">
      <alignment horizontal="center" textRotation="90" wrapText="1"/>
    </xf>
    <xf numFmtId="0" fontId="10" fillId="0" borderId="29" xfId="0" applyFont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33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2" fontId="2" fillId="33" borderId="34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/>
    </xf>
    <xf numFmtId="0" fontId="0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4" fillId="0" borderId="4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3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/>
    </xf>
    <xf numFmtId="0" fontId="13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13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 horizontal="center" textRotation="90" wrapText="1"/>
    </xf>
    <xf numFmtId="0" fontId="0" fillId="0" borderId="28" xfId="0" applyFont="1" applyBorder="1" applyAlignment="1">
      <alignment horizontal="center" textRotation="90" wrapText="1"/>
    </xf>
    <xf numFmtId="0" fontId="0" fillId="0" borderId="27" xfId="0" applyFont="1" applyFill="1" applyBorder="1" applyAlignment="1">
      <alignment horizontal="center" textRotation="90" wrapText="1"/>
    </xf>
    <xf numFmtId="0" fontId="0" fillId="0" borderId="41" xfId="0" applyFont="1" applyFill="1" applyBorder="1" applyAlignment="1">
      <alignment horizontal="center" textRotation="90" wrapText="1"/>
    </xf>
    <xf numFmtId="0" fontId="0" fillId="34" borderId="41" xfId="0" applyFont="1" applyFill="1" applyBorder="1" applyAlignment="1">
      <alignment horizontal="center" textRotation="90" wrapText="1"/>
    </xf>
    <xf numFmtId="0" fontId="0" fillId="0" borderId="28" xfId="0" applyFont="1" applyFill="1" applyBorder="1" applyAlignment="1">
      <alignment horizontal="center" textRotation="90" wrapText="1"/>
    </xf>
    <xf numFmtId="0" fontId="0" fillId="0" borderId="29" xfId="0" applyFont="1" applyBorder="1" applyAlignment="1">
      <alignment horizontal="center" textRotation="90" wrapText="1"/>
    </xf>
    <xf numFmtId="0" fontId="13" fillId="0" borderId="29" xfId="0" applyFont="1" applyBorder="1" applyAlignment="1">
      <alignment horizontal="center" textRotation="90" wrapText="1"/>
    </xf>
    <xf numFmtId="0" fontId="15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2" fontId="15" fillId="0" borderId="34" xfId="0" applyNumberFormat="1" applyFont="1" applyBorder="1" applyAlignment="1" quotePrefix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1" fontId="12" fillId="0" borderId="44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2" fontId="16" fillId="0" borderId="34" xfId="0" applyNumberFormat="1" applyFont="1" applyFill="1" applyBorder="1" applyAlignment="1">
      <alignment horizontal="center" vertical="center"/>
    </xf>
    <xf numFmtId="2" fontId="16" fillId="0" borderId="48" xfId="0" applyNumberFormat="1" applyFont="1" applyFill="1" applyBorder="1" applyAlignment="1">
      <alignment horizontal="center" vertical="center"/>
    </xf>
    <xf numFmtId="2" fontId="16" fillId="35" borderId="48" xfId="0" applyNumberFormat="1" applyFont="1" applyFill="1" applyBorder="1" applyAlignment="1">
      <alignment horizontal="center" vertical="center"/>
    </xf>
    <xf numFmtId="2" fontId="16" fillId="0" borderId="49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" fontId="15" fillId="0" borderId="32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2" fontId="16" fillId="34" borderId="39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2" fontId="15" fillId="0" borderId="34" xfId="0" applyNumberFormat="1" applyFont="1" applyFill="1" applyBorder="1" applyAlignment="1" quotePrefix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" fontId="15" fillId="0" borderId="5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2" fontId="15" fillId="0" borderId="13" xfId="0" applyNumberFormat="1" applyFont="1" applyBorder="1" applyAlignment="1">
      <alignment horizontal="left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1" fontId="15" fillId="0" borderId="32" xfId="0" applyNumberFormat="1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0" fontId="18" fillId="0" borderId="16" xfId="52" applyFont="1" applyFill="1" applyBorder="1" applyAlignment="1">
      <alignment vertical="center"/>
      <protection/>
    </xf>
    <xf numFmtId="0" fontId="18" fillId="0" borderId="19" xfId="52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3">
    <dxf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0"/>
  <sheetViews>
    <sheetView tabSelected="1" zoomScale="90" zoomScaleNormal="90" zoomScalePageLayoutView="0" workbookViewId="0" topLeftCell="A1">
      <pane ySplit="8" topLeftCell="A9" activePane="bottomLeft" state="frozen"/>
      <selection pane="topLeft" activeCell="A257" sqref="A257"/>
      <selection pane="bottomLeft" activeCell="A1" sqref="A1:AP2"/>
    </sheetView>
  </sheetViews>
  <sheetFormatPr defaultColWidth="9.140625" defaultRowHeight="12.75"/>
  <cols>
    <col min="1" max="1" width="10.00390625" style="1" customWidth="1"/>
    <col min="2" max="2" width="7.7109375" style="1" customWidth="1"/>
    <col min="3" max="3" width="4.140625" style="44" customWidth="1"/>
    <col min="4" max="41" width="4.140625" style="1" customWidth="1"/>
    <col min="42" max="42" width="6.421875" style="1" customWidth="1"/>
    <col min="43" max="43" width="6.7109375" style="1" hidden="1" customWidth="1"/>
    <col min="44" max="44" width="4.8515625" style="2" customWidth="1"/>
    <col min="45" max="16384" width="9.140625" style="1" customWidth="1"/>
  </cols>
  <sheetData>
    <row r="1" spans="1:44" ht="15" customHeight="1">
      <c r="A1" s="135" t="s">
        <v>47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54"/>
      <c r="AR1" s="55"/>
    </row>
    <row r="2" spans="1:44" ht="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54"/>
      <c r="AR2" s="55"/>
    </row>
    <row r="3" spans="1:46" ht="15.75" thickBot="1">
      <c r="A3" s="54"/>
      <c r="B3" s="54"/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5"/>
      <c r="AT3" s="1" t="s">
        <v>48</v>
      </c>
    </row>
    <row r="4" spans="1:44" ht="21.75" customHeight="1">
      <c r="A4" s="132" t="s">
        <v>45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  <c r="T4" s="133" t="s">
        <v>49</v>
      </c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60"/>
      <c r="AQ4" s="61"/>
      <c r="AR4" s="62"/>
    </row>
    <row r="5" spans="1:44" ht="4.5" customHeight="1" thickBo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5"/>
      <c r="T5" s="134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7"/>
      <c r="AQ5" s="61"/>
      <c r="AR5" s="62"/>
    </row>
    <row r="6" spans="1:44" ht="21.75" customHeight="1" thickBot="1">
      <c r="A6" s="63" t="s">
        <v>0</v>
      </c>
      <c r="B6" s="131">
        <v>14</v>
      </c>
      <c r="C6" s="66" t="s">
        <v>9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5"/>
      <c r="T6" s="134" t="s">
        <v>55</v>
      </c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7"/>
      <c r="AQ6" s="61"/>
      <c r="AR6" s="62"/>
    </row>
    <row r="7" spans="1:44" ht="4.5" customHeight="1" thickBot="1">
      <c r="A7" s="68"/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1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2"/>
      <c r="AQ7" s="61"/>
      <c r="AR7" s="62"/>
    </row>
    <row r="8" spans="1:44" ht="120" customHeight="1" thickBot="1">
      <c r="A8" s="73" t="s">
        <v>54</v>
      </c>
      <c r="B8" s="74" t="s">
        <v>1</v>
      </c>
      <c r="C8" s="75" t="s">
        <v>38</v>
      </c>
      <c r="D8" s="76" t="s">
        <v>37</v>
      </c>
      <c r="E8" s="76" t="s">
        <v>36</v>
      </c>
      <c r="F8" s="76" t="s">
        <v>58</v>
      </c>
      <c r="G8" s="76" t="s">
        <v>29</v>
      </c>
      <c r="H8" s="76" t="s">
        <v>28</v>
      </c>
      <c r="I8" s="76" t="s">
        <v>27</v>
      </c>
      <c r="J8" s="76" t="s">
        <v>26</v>
      </c>
      <c r="K8" s="76" t="s">
        <v>25</v>
      </c>
      <c r="L8" s="76" t="s">
        <v>11</v>
      </c>
      <c r="M8" s="76" t="s">
        <v>12</v>
      </c>
      <c r="N8" s="76" t="s">
        <v>13</v>
      </c>
      <c r="O8" s="76" t="s">
        <v>24</v>
      </c>
      <c r="P8" s="76" t="s">
        <v>59</v>
      </c>
      <c r="Q8" s="76" t="s">
        <v>23</v>
      </c>
      <c r="R8" s="76" t="s">
        <v>14</v>
      </c>
      <c r="S8" s="76" t="s">
        <v>22</v>
      </c>
      <c r="T8" s="76" t="s">
        <v>30</v>
      </c>
      <c r="U8" s="76" t="s">
        <v>21</v>
      </c>
      <c r="V8" s="76" t="s">
        <v>20</v>
      </c>
      <c r="W8" s="76" t="s">
        <v>19</v>
      </c>
      <c r="X8" s="76" t="s">
        <v>31</v>
      </c>
      <c r="Y8" s="76" t="s">
        <v>32</v>
      </c>
      <c r="Z8" s="76" t="s">
        <v>33</v>
      </c>
      <c r="AA8" s="76" t="s">
        <v>34</v>
      </c>
      <c r="AB8" s="76" t="s">
        <v>35</v>
      </c>
      <c r="AC8" s="76" t="s">
        <v>57</v>
      </c>
      <c r="AD8" s="76" t="s">
        <v>18</v>
      </c>
      <c r="AE8" s="76" t="s">
        <v>17</v>
      </c>
      <c r="AF8" s="77" t="s">
        <v>17</v>
      </c>
      <c r="AG8" s="77" t="s">
        <v>39</v>
      </c>
      <c r="AH8" s="76" t="s">
        <v>16</v>
      </c>
      <c r="AI8" s="77" t="s">
        <v>40</v>
      </c>
      <c r="AJ8" s="77" t="s">
        <v>41</v>
      </c>
      <c r="AK8" s="77" t="s">
        <v>42</v>
      </c>
      <c r="AL8" s="77" t="s">
        <v>44</v>
      </c>
      <c r="AM8" s="77" t="s">
        <v>43</v>
      </c>
      <c r="AN8" s="77" t="s">
        <v>44</v>
      </c>
      <c r="AO8" s="78" t="s">
        <v>15</v>
      </c>
      <c r="AP8" s="79" t="s">
        <v>100</v>
      </c>
      <c r="AQ8" s="32" t="s">
        <v>2</v>
      </c>
      <c r="AR8" s="80" t="s">
        <v>2</v>
      </c>
    </row>
    <row r="9" spans="1:44" ht="15" customHeight="1">
      <c r="A9" s="81"/>
      <c r="B9" s="82" t="s">
        <v>3</v>
      </c>
      <c r="C9" s="83"/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1</v>
      </c>
      <c r="J9" s="84">
        <v>0</v>
      </c>
      <c r="K9" s="84">
        <v>0</v>
      </c>
      <c r="L9" s="84">
        <v>0</v>
      </c>
      <c r="M9" s="84">
        <v>1</v>
      </c>
      <c r="N9" s="84">
        <v>1</v>
      </c>
      <c r="O9" s="84">
        <v>0</v>
      </c>
      <c r="P9" s="84">
        <v>0</v>
      </c>
      <c r="Q9" s="84">
        <v>5</v>
      </c>
      <c r="R9" s="84">
        <v>1</v>
      </c>
      <c r="S9" s="84">
        <v>2</v>
      </c>
      <c r="T9" s="84">
        <v>3</v>
      </c>
      <c r="U9" s="84">
        <v>0</v>
      </c>
      <c r="V9" s="84">
        <v>1</v>
      </c>
      <c r="W9" s="84">
        <v>3</v>
      </c>
      <c r="X9" s="84">
        <v>2</v>
      </c>
      <c r="Y9" s="84">
        <v>0</v>
      </c>
      <c r="Z9" s="84">
        <v>3</v>
      </c>
      <c r="AA9" s="84">
        <v>5</v>
      </c>
      <c r="AB9" s="84">
        <v>5</v>
      </c>
      <c r="AC9" s="84">
        <v>0</v>
      </c>
      <c r="AD9" s="84">
        <v>8</v>
      </c>
      <c r="AE9" s="84">
        <v>7</v>
      </c>
      <c r="AF9" s="85">
        <v>12</v>
      </c>
      <c r="AG9" s="85">
        <v>1</v>
      </c>
      <c r="AH9" s="84">
        <v>1</v>
      </c>
      <c r="AI9" s="85">
        <v>2</v>
      </c>
      <c r="AJ9" s="85">
        <v>0</v>
      </c>
      <c r="AK9" s="85">
        <v>2</v>
      </c>
      <c r="AL9" s="85">
        <v>4</v>
      </c>
      <c r="AM9" s="85">
        <v>3</v>
      </c>
      <c r="AN9" s="85">
        <v>0</v>
      </c>
      <c r="AO9" s="86">
        <v>2</v>
      </c>
      <c r="AP9" s="95">
        <f>SUM(C9:AO9)</f>
        <v>75</v>
      </c>
      <c r="AQ9" s="87"/>
      <c r="AR9" s="88"/>
    </row>
    <row r="10" spans="1:44" ht="15" customHeight="1">
      <c r="A10" s="89" t="s">
        <v>50</v>
      </c>
      <c r="B10" s="90" t="s">
        <v>4</v>
      </c>
      <c r="C10" s="91">
        <v>1</v>
      </c>
      <c r="D10" s="92">
        <v>5</v>
      </c>
      <c r="E10" s="92">
        <v>2</v>
      </c>
      <c r="F10" s="92">
        <v>4</v>
      </c>
      <c r="G10" s="92">
        <v>1</v>
      </c>
      <c r="H10" s="92">
        <v>4</v>
      </c>
      <c r="I10" s="92">
        <v>8</v>
      </c>
      <c r="J10" s="92">
        <v>9</v>
      </c>
      <c r="K10" s="92">
        <v>4</v>
      </c>
      <c r="L10" s="92">
        <v>4</v>
      </c>
      <c r="M10" s="92">
        <v>3</v>
      </c>
      <c r="N10" s="92">
        <v>6</v>
      </c>
      <c r="O10" s="92">
        <v>2</v>
      </c>
      <c r="P10" s="92">
        <v>0</v>
      </c>
      <c r="Q10" s="92">
        <v>5</v>
      </c>
      <c r="R10" s="92">
        <v>3</v>
      </c>
      <c r="S10" s="92">
        <v>0</v>
      </c>
      <c r="T10" s="92">
        <v>0</v>
      </c>
      <c r="U10" s="92">
        <v>4</v>
      </c>
      <c r="V10" s="92">
        <v>7</v>
      </c>
      <c r="W10" s="92">
        <v>3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3">
        <v>0</v>
      </c>
      <c r="AG10" s="93">
        <v>0</v>
      </c>
      <c r="AH10" s="92">
        <v>0</v>
      </c>
      <c r="AI10" s="93">
        <v>0</v>
      </c>
      <c r="AJ10" s="93">
        <v>0</v>
      </c>
      <c r="AK10" s="93">
        <v>0</v>
      </c>
      <c r="AL10" s="93">
        <v>0</v>
      </c>
      <c r="AM10" s="93">
        <v>0</v>
      </c>
      <c r="AN10" s="93">
        <v>0</v>
      </c>
      <c r="AO10" s="94"/>
      <c r="AP10" s="95">
        <f>SUM(C10:AO10)</f>
        <v>75</v>
      </c>
      <c r="AQ10" s="96"/>
      <c r="AR10" s="94"/>
    </row>
    <row r="11" spans="1:44" ht="15" customHeight="1" thickBot="1">
      <c r="A11" s="136"/>
      <c r="B11" s="90" t="s">
        <v>5</v>
      </c>
      <c r="C11" s="97">
        <f>C10</f>
        <v>1</v>
      </c>
      <c r="D11" s="98">
        <f aca="true" t="shared" si="0" ref="D11:I11">C11-D9+D10</f>
        <v>6</v>
      </c>
      <c r="E11" s="98">
        <f t="shared" si="0"/>
        <v>8</v>
      </c>
      <c r="F11" s="98">
        <f t="shared" si="0"/>
        <v>12</v>
      </c>
      <c r="G11" s="98">
        <f t="shared" si="0"/>
        <v>13</v>
      </c>
      <c r="H11" s="98">
        <f t="shared" si="0"/>
        <v>17</v>
      </c>
      <c r="I11" s="98">
        <f t="shared" si="0"/>
        <v>24</v>
      </c>
      <c r="J11" s="98">
        <f aca="true" t="shared" si="1" ref="J11:AE11">I11-J9+J10</f>
        <v>33</v>
      </c>
      <c r="K11" s="98">
        <f t="shared" si="1"/>
        <v>37</v>
      </c>
      <c r="L11" s="98">
        <f t="shared" si="1"/>
        <v>41</v>
      </c>
      <c r="M11" s="98">
        <f t="shared" si="1"/>
        <v>43</v>
      </c>
      <c r="N11" s="98">
        <f t="shared" si="1"/>
        <v>48</v>
      </c>
      <c r="O11" s="98">
        <f>N11-O9+O10</f>
        <v>50</v>
      </c>
      <c r="P11" s="98">
        <f>O11-P9+P10</f>
        <v>50</v>
      </c>
      <c r="Q11" s="98">
        <f>P11-Q9+Q10</f>
        <v>50</v>
      </c>
      <c r="R11" s="98">
        <f t="shared" si="1"/>
        <v>52</v>
      </c>
      <c r="S11" s="98">
        <f t="shared" si="1"/>
        <v>50</v>
      </c>
      <c r="T11" s="98">
        <f t="shared" si="1"/>
        <v>47</v>
      </c>
      <c r="U11" s="98">
        <f t="shared" si="1"/>
        <v>51</v>
      </c>
      <c r="V11" s="98">
        <f t="shared" si="1"/>
        <v>57</v>
      </c>
      <c r="W11" s="98">
        <f t="shared" si="1"/>
        <v>57</v>
      </c>
      <c r="X11" s="98">
        <f t="shared" si="1"/>
        <v>55</v>
      </c>
      <c r="Y11" s="98">
        <f t="shared" si="1"/>
        <v>55</v>
      </c>
      <c r="Z11" s="98">
        <f t="shared" si="1"/>
        <v>52</v>
      </c>
      <c r="AA11" s="98">
        <f t="shared" si="1"/>
        <v>47</v>
      </c>
      <c r="AB11" s="98">
        <f t="shared" si="1"/>
        <v>42</v>
      </c>
      <c r="AC11" s="98">
        <f t="shared" si="1"/>
        <v>42</v>
      </c>
      <c r="AD11" s="98">
        <f t="shared" si="1"/>
        <v>34</v>
      </c>
      <c r="AE11" s="98">
        <f t="shared" si="1"/>
        <v>27</v>
      </c>
      <c r="AF11" s="99">
        <f aca="true" t="shared" si="2" ref="AF11:AO11">AE11-AF9+AF10</f>
        <v>15</v>
      </c>
      <c r="AG11" s="99">
        <f t="shared" si="2"/>
        <v>14</v>
      </c>
      <c r="AH11" s="98">
        <f t="shared" si="2"/>
        <v>13</v>
      </c>
      <c r="AI11" s="99">
        <f t="shared" si="2"/>
        <v>11</v>
      </c>
      <c r="AJ11" s="99">
        <f t="shared" si="2"/>
        <v>11</v>
      </c>
      <c r="AK11" s="99">
        <f t="shared" si="2"/>
        <v>9</v>
      </c>
      <c r="AL11" s="99">
        <f t="shared" si="2"/>
        <v>5</v>
      </c>
      <c r="AM11" s="99">
        <f t="shared" si="2"/>
        <v>2</v>
      </c>
      <c r="AN11" s="99">
        <f t="shared" si="2"/>
        <v>2</v>
      </c>
      <c r="AO11" s="100">
        <f t="shared" si="2"/>
        <v>0</v>
      </c>
      <c r="AP11" s="101"/>
      <c r="AQ11" s="96">
        <f>MAX(C11:AO11)</f>
        <v>57</v>
      </c>
      <c r="AR11" s="94">
        <f>MAX(C11:AP11)</f>
        <v>57</v>
      </c>
    </row>
    <row r="12" spans="1:44" ht="15" customHeight="1" thickTop="1">
      <c r="A12" s="137"/>
      <c r="B12" s="102" t="s">
        <v>46</v>
      </c>
      <c r="C12" s="103">
        <v>5.1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>
        <v>5.21</v>
      </c>
      <c r="O12" s="104"/>
      <c r="P12" s="104"/>
      <c r="Q12" s="104"/>
      <c r="R12" s="104"/>
      <c r="S12" s="104"/>
      <c r="T12" s="104"/>
      <c r="U12" s="104">
        <v>5.31</v>
      </c>
      <c r="V12" s="104"/>
      <c r="W12" s="104"/>
      <c r="X12" s="104"/>
      <c r="Y12" s="104"/>
      <c r="Z12" s="104"/>
      <c r="AA12" s="104"/>
      <c r="AB12" s="104">
        <v>5.4</v>
      </c>
      <c r="AC12" s="104"/>
      <c r="AD12" s="104"/>
      <c r="AE12" s="104"/>
      <c r="AF12" s="105">
        <v>5.44</v>
      </c>
      <c r="AG12" s="105"/>
      <c r="AH12" s="104"/>
      <c r="AI12" s="105"/>
      <c r="AJ12" s="105"/>
      <c r="AK12" s="105"/>
      <c r="AL12" s="105">
        <v>5.51</v>
      </c>
      <c r="AM12" s="105"/>
      <c r="AN12" s="105"/>
      <c r="AO12" s="106"/>
      <c r="AP12" s="101"/>
      <c r="AQ12" s="107"/>
      <c r="AR12" s="108"/>
    </row>
    <row r="13" spans="1:44" ht="15" customHeight="1" thickBot="1">
      <c r="A13" s="109">
        <v>2190</v>
      </c>
      <c r="B13" s="110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3"/>
      <c r="V13" s="112"/>
      <c r="W13" s="113"/>
      <c r="X13" s="113"/>
      <c r="Y13" s="113"/>
      <c r="Z13" s="113"/>
      <c r="AA13" s="112"/>
      <c r="AB13" s="112"/>
      <c r="AC13" s="112"/>
      <c r="AD13" s="112"/>
      <c r="AE13" s="112"/>
      <c r="AF13" s="112"/>
      <c r="AG13" s="112"/>
      <c r="AH13" s="113"/>
      <c r="AI13" s="113"/>
      <c r="AJ13" s="113"/>
      <c r="AK13" s="113"/>
      <c r="AL13" s="113"/>
      <c r="AM13" s="113"/>
      <c r="AN13" s="113"/>
      <c r="AO13" s="113"/>
      <c r="AP13" s="114"/>
      <c r="AQ13" s="115"/>
      <c r="AR13" s="116"/>
    </row>
    <row r="14" spans="1:44" ht="15" customHeight="1">
      <c r="A14" s="81"/>
      <c r="B14" s="82" t="s">
        <v>3</v>
      </c>
      <c r="C14" s="83"/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1</v>
      </c>
      <c r="M14" s="84">
        <v>2</v>
      </c>
      <c r="N14" s="84">
        <v>0</v>
      </c>
      <c r="O14" s="84">
        <v>0</v>
      </c>
      <c r="P14" s="84">
        <v>0</v>
      </c>
      <c r="Q14" s="84">
        <v>2</v>
      </c>
      <c r="R14" s="84">
        <v>0</v>
      </c>
      <c r="S14" s="84">
        <v>1</v>
      </c>
      <c r="T14" s="84">
        <v>0</v>
      </c>
      <c r="U14" s="84">
        <v>0</v>
      </c>
      <c r="V14" s="84">
        <v>3</v>
      </c>
      <c r="W14" s="84">
        <v>2</v>
      </c>
      <c r="X14" s="84">
        <v>0</v>
      </c>
      <c r="Y14" s="84">
        <v>1</v>
      </c>
      <c r="Z14" s="84">
        <v>1</v>
      </c>
      <c r="AA14" s="84">
        <v>0</v>
      </c>
      <c r="AB14" s="84">
        <v>2</v>
      </c>
      <c r="AC14" s="84">
        <v>2</v>
      </c>
      <c r="AD14" s="84">
        <v>0</v>
      </c>
      <c r="AE14" s="84">
        <v>0</v>
      </c>
      <c r="AF14" s="85">
        <v>0</v>
      </c>
      <c r="AG14" s="85">
        <v>1</v>
      </c>
      <c r="AH14" s="84">
        <v>0</v>
      </c>
      <c r="AI14" s="117" t="s">
        <v>10</v>
      </c>
      <c r="AJ14" s="117" t="s">
        <v>10</v>
      </c>
      <c r="AK14" s="117" t="s">
        <v>10</v>
      </c>
      <c r="AL14" s="117" t="s">
        <v>10</v>
      </c>
      <c r="AM14" s="117" t="s">
        <v>10</v>
      </c>
      <c r="AN14" s="117" t="s">
        <v>10</v>
      </c>
      <c r="AO14" s="86">
        <v>8</v>
      </c>
      <c r="AP14" s="95">
        <f>SUM(C14:AO14)</f>
        <v>26</v>
      </c>
      <c r="AQ14" s="87"/>
      <c r="AR14" s="88"/>
    </row>
    <row r="15" spans="1:44" ht="15" customHeight="1">
      <c r="A15" s="89" t="s">
        <v>51</v>
      </c>
      <c r="B15" s="90" t="s">
        <v>4</v>
      </c>
      <c r="C15" s="91">
        <v>0</v>
      </c>
      <c r="D15" s="92">
        <v>1</v>
      </c>
      <c r="E15" s="92">
        <v>2</v>
      </c>
      <c r="F15" s="92">
        <v>0</v>
      </c>
      <c r="G15" s="92">
        <v>5</v>
      </c>
      <c r="H15" s="92">
        <v>0</v>
      </c>
      <c r="I15" s="92">
        <v>4</v>
      </c>
      <c r="J15" s="92">
        <v>6</v>
      </c>
      <c r="K15" s="92">
        <v>1</v>
      </c>
      <c r="L15" s="92">
        <v>0</v>
      </c>
      <c r="M15" s="92">
        <v>0</v>
      </c>
      <c r="N15" s="92">
        <v>2</v>
      </c>
      <c r="O15" s="92">
        <v>0</v>
      </c>
      <c r="P15" s="92">
        <v>0</v>
      </c>
      <c r="Q15" s="92">
        <v>0</v>
      </c>
      <c r="R15" s="92">
        <v>1</v>
      </c>
      <c r="S15" s="92">
        <v>0</v>
      </c>
      <c r="T15" s="92">
        <v>0</v>
      </c>
      <c r="U15" s="92">
        <v>0</v>
      </c>
      <c r="V15" s="92">
        <v>0</v>
      </c>
      <c r="W15" s="92">
        <v>1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1</v>
      </c>
      <c r="AD15" s="92">
        <v>0</v>
      </c>
      <c r="AE15" s="92">
        <v>0</v>
      </c>
      <c r="AF15" s="93">
        <v>1</v>
      </c>
      <c r="AG15" s="93">
        <v>0</v>
      </c>
      <c r="AH15" s="92">
        <v>1</v>
      </c>
      <c r="AI15" s="117" t="s">
        <v>10</v>
      </c>
      <c r="AJ15" s="117" t="s">
        <v>10</v>
      </c>
      <c r="AK15" s="117" t="s">
        <v>10</v>
      </c>
      <c r="AL15" s="117" t="s">
        <v>10</v>
      </c>
      <c r="AM15" s="117" t="s">
        <v>10</v>
      </c>
      <c r="AN15" s="117" t="s">
        <v>10</v>
      </c>
      <c r="AO15" s="94"/>
      <c r="AP15" s="95">
        <f>SUM(C15:AO15)</f>
        <v>26</v>
      </c>
      <c r="AQ15" s="96"/>
      <c r="AR15" s="94"/>
    </row>
    <row r="16" spans="1:44" ht="15" customHeight="1" thickBot="1">
      <c r="A16" s="136"/>
      <c r="B16" s="90" t="s">
        <v>5</v>
      </c>
      <c r="C16" s="97">
        <f>C15</f>
        <v>0</v>
      </c>
      <c r="D16" s="98">
        <f>C16-D14+D15</f>
        <v>1</v>
      </c>
      <c r="E16" s="98">
        <f>D16-E14+E15</f>
        <v>3</v>
      </c>
      <c r="F16" s="98">
        <f>E16-F14+F15</f>
        <v>3</v>
      </c>
      <c r="G16" s="98">
        <f>F16-G14+G15</f>
        <v>8</v>
      </c>
      <c r="H16" s="98">
        <f>G16-H14+H15</f>
        <v>8</v>
      </c>
      <c r="I16" s="98">
        <f aca="true" t="shared" si="3" ref="I16:AG16">H16-I14+I15</f>
        <v>12</v>
      </c>
      <c r="J16" s="98">
        <f t="shared" si="3"/>
        <v>18</v>
      </c>
      <c r="K16" s="98">
        <f t="shared" si="3"/>
        <v>19</v>
      </c>
      <c r="L16" s="98">
        <f t="shared" si="3"/>
        <v>18</v>
      </c>
      <c r="M16" s="98">
        <f t="shared" si="3"/>
        <v>16</v>
      </c>
      <c r="N16" s="98">
        <f t="shared" si="3"/>
        <v>18</v>
      </c>
      <c r="O16" s="98">
        <f t="shared" si="3"/>
        <v>18</v>
      </c>
      <c r="P16" s="98">
        <f>O16-P14+P15</f>
        <v>18</v>
      </c>
      <c r="Q16" s="98">
        <f>P16-Q14+Q15</f>
        <v>16</v>
      </c>
      <c r="R16" s="98">
        <f t="shared" si="3"/>
        <v>17</v>
      </c>
      <c r="S16" s="98">
        <f t="shared" si="3"/>
        <v>16</v>
      </c>
      <c r="T16" s="98">
        <f t="shared" si="3"/>
        <v>16</v>
      </c>
      <c r="U16" s="98">
        <f t="shared" si="3"/>
        <v>16</v>
      </c>
      <c r="V16" s="98">
        <f t="shared" si="3"/>
        <v>13</v>
      </c>
      <c r="W16" s="98">
        <f t="shared" si="3"/>
        <v>12</v>
      </c>
      <c r="X16" s="98">
        <f t="shared" si="3"/>
        <v>12</v>
      </c>
      <c r="Y16" s="98">
        <f t="shared" si="3"/>
        <v>11</v>
      </c>
      <c r="Z16" s="98">
        <f t="shared" si="3"/>
        <v>10</v>
      </c>
      <c r="AA16" s="98">
        <f t="shared" si="3"/>
        <v>10</v>
      </c>
      <c r="AB16" s="98">
        <f t="shared" si="3"/>
        <v>8</v>
      </c>
      <c r="AC16" s="98">
        <f>AB16-AC14+AC15</f>
        <v>7</v>
      </c>
      <c r="AD16" s="98">
        <f>AC16-AD14+AD15</f>
        <v>7</v>
      </c>
      <c r="AE16" s="98">
        <f t="shared" si="3"/>
        <v>7</v>
      </c>
      <c r="AF16" s="99">
        <f t="shared" si="3"/>
        <v>8</v>
      </c>
      <c r="AG16" s="99">
        <f t="shared" si="3"/>
        <v>7</v>
      </c>
      <c r="AH16" s="98">
        <f>AG16-AH14+AH15</f>
        <v>8</v>
      </c>
      <c r="AI16" s="99" t="s">
        <v>10</v>
      </c>
      <c r="AJ16" s="99" t="s">
        <v>10</v>
      </c>
      <c r="AK16" s="99" t="s">
        <v>10</v>
      </c>
      <c r="AL16" s="99" t="s">
        <v>10</v>
      </c>
      <c r="AM16" s="99" t="s">
        <v>10</v>
      </c>
      <c r="AN16" s="99" t="s">
        <v>10</v>
      </c>
      <c r="AO16" s="100">
        <f>AH16-AO14+AO15</f>
        <v>0</v>
      </c>
      <c r="AP16" s="101"/>
      <c r="AQ16" s="96">
        <f>MAX(C16:AO16)</f>
        <v>19</v>
      </c>
      <c r="AR16" s="94">
        <f>MAX(C16:AP16)</f>
        <v>19</v>
      </c>
    </row>
    <row r="17" spans="1:44" s="44" customFormat="1" ht="15" customHeight="1" thickTop="1">
      <c r="A17" s="137"/>
      <c r="B17" s="108" t="s">
        <v>6</v>
      </c>
      <c r="C17" s="103">
        <v>5.31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>
        <v>5.43</v>
      </c>
      <c r="O17" s="104"/>
      <c r="P17" s="104"/>
      <c r="Q17" s="104"/>
      <c r="R17" s="104"/>
      <c r="S17" s="104"/>
      <c r="T17" s="104"/>
      <c r="U17" s="104">
        <v>5.53</v>
      </c>
      <c r="V17" s="104"/>
      <c r="W17" s="104"/>
      <c r="X17" s="104"/>
      <c r="Y17" s="104"/>
      <c r="Z17" s="104"/>
      <c r="AA17" s="104"/>
      <c r="AB17" s="104">
        <v>6.01</v>
      </c>
      <c r="AC17" s="104"/>
      <c r="AD17" s="104"/>
      <c r="AE17" s="104"/>
      <c r="AF17" s="105">
        <v>6.05</v>
      </c>
      <c r="AG17" s="105"/>
      <c r="AH17" s="104"/>
      <c r="AI17" s="105"/>
      <c r="AJ17" s="105"/>
      <c r="AK17" s="105"/>
      <c r="AL17" s="105"/>
      <c r="AM17" s="105"/>
      <c r="AN17" s="105"/>
      <c r="AO17" s="106"/>
      <c r="AP17" s="101"/>
      <c r="AQ17" s="107"/>
      <c r="AR17" s="108"/>
    </row>
    <row r="18" spans="1:44" s="44" customFormat="1" ht="15" customHeight="1" thickBot="1">
      <c r="A18" s="118">
        <v>2329</v>
      </c>
      <c r="B18" s="116"/>
      <c r="C18" s="111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4"/>
      <c r="AQ18" s="115"/>
      <c r="AR18" s="116"/>
    </row>
    <row r="19" spans="1:44" s="44" customFormat="1" ht="15" customHeight="1">
      <c r="A19" s="119"/>
      <c r="B19" s="86" t="s">
        <v>3</v>
      </c>
      <c r="C19" s="83"/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4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1</v>
      </c>
      <c r="R19" s="84">
        <v>0</v>
      </c>
      <c r="S19" s="84">
        <v>0</v>
      </c>
      <c r="T19" s="84">
        <v>1</v>
      </c>
      <c r="U19" s="84">
        <v>1</v>
      </c>
      <c r="V19" s="84">
        <v>2</v>
      </c>
      <c r="W19" s="84">
        <v>1</v>
      </c>
      <c r="X19" s="84">
        <v>0</v>
      </c>
      <c r="Y19" s="84">
        <v>0</v>
      </c>
      <c r="Z19" s="84">
        <v>2</v>
      </c>
      <c r="AA19" s="84">
        <v>0</v>
      </c>
      <c r="AB19" s="84">
        <v>1</v>
      </c>
      <c r="AC19" s="84">
        <v>0</v>
      </c>
      <c r="AD19" s="84">
        <v>1</v>
      </c>
      <c r="AE19" s="84">
        <v>0</v>
      </c>
      <c r="AF19" s="85" t="s">
        <v>10</v>
      </c>
      <c r="AG19" s="85" t="s">
        <v>10</v>
      </c>
      <c r="AH19" s="84">
        <v>0</v>
      </c>
      <c r="AI19" s="85">
        <v>0</v>
      </c>
      <c r="AJ19" s="85">
        <v>1</v>
      </c>
      <c r="AK19" s="85">
        <v>1</v>
      </c>
      <c r="AL19" s="85">
        <v>3</v>
      </c>
      <c r="AM19" s="85">
        <v>0</v>
      </c>
      <c r="AN19" s="85">
        <v>0</v>
      </c>
      <c r="AO19" s="86">
        <v>3</v>
      </c>
      <c r="AP19" s="95">
        <f>SUM(C19:AO19)</f>
        <v>22</v>
      </c>
      <c r="AQ19" s="87"/>
      <c r="AR19" s="88"/>
    </row>
    <row r="20" spans="1:44" s="44" customFormat="1" ht="15" customHeight="1">
      <c r="A20" s="120" t="s">
        <v>52</v>
      </c>
      <c r="B20" s="94" t="s">
        <v>4</v>
      </c>
      <c r="C20" s="91">
        <v>0</v>
      </c>
      <c r="D20" s="92">
        <v>1</v>
      </c>
      <c r="E20" s="92">
        <v>0</v>
      </c>
      <c r="F20" s="92">
        <v>0</v>
      </c>
      <c r="G20" s="92">
        <v>0</v>
      </c>
      <c r="H20" s="92">
        <v>0</v>
      </c>
      <c r="I20" s="92">
        <v>2</v>
      </c>
      <c r="J20" s="92">
        <v>5</v>
      </c>
      <c r="K20" s="92">
        <v>1</v>
      </c>
      <c r="L20" s="92">
        <v>1</v>
      </c>
      <c r="M20" s="92">
        <v>1</v>
      </c>
      <c r="N20" s="92">
        <v>1</v>
      </c>
      <c r="O20" s="92">
        <v>1</v>
      </c>
      <c r="P20" s="92">
        <v>0</v>
      </c>
      <c r="Q20" s="92">
        <v>2</v>
      </c>
      <c r="R20" s="92">
        <v>0</v>
      </c>
      <c r="S20" s="92">
        <v>3</v>
      </c>
      <c r="T20" s="92">
        <v>0</v>
      </c>
      <c r="U20" s="92">
        <v>1</v>
      </c>
      <c r="V20" s="92">
        <v>0</v>
      </c>
      <c r="W20" s="92">
        <v>0</v>
      </c>
      <c r="X20" s="92">
        <v>0</v>
      </c>
      <c r="Y20" s="92">
        <v>0</v>
      </c>
      <c r="Z20" s="92">
        <v>1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3" t="s">
        <v>10</v>
      </c>
      <c r="AG20" s="93" t="s">
        <v>10</v>
      </c>
      <c r="AH20" s="92">
        <v>0</v>
      </c>
      <c r="AI20" s="93">
        <v>0</v>
      </c>
      <c r="AJ20" s="93">
        <v>2</v>
      </c>
      <c r="AK20" s="93">
        <v>0</v>
      </c>
      <c r="AL20" s="93">
        <v>0</v>
      </c>
      <c r="AM20" s="93">
        <v>0</v>
      </c>
      <c r="AN20" s="93">
        <v>0</v>
      </c>
      <c r="AO20" s="94"/>
      <c r="AP20" s="95">
        <f>SUM(C20:AO20)</f>
        <v>22</v>
      </c>
      <c r="AQ20" s="96"/>
      <c r="AR20" s="94"/>
    </row>
    <row r="21" spans="1:44" s="44" customFormat="1" ht="15" customHeight="1" thickBot="1">
      <c r="A21" s="138"/>
      <c r="B21" s="94" t="s">
        <v>5</v>
      </c>
      <c r="C21" s="97">
        <f>C20</f>
        <v>0</v>
      </c>
      <c r="D21" s="98">
        <f>C21-D19+D20</f>
        <v>1</v>
      </c>
      <c r="E21" s="98">
        <f aca="true" t="shared" si="4" ref="E21:J21">D21-E19+E20</f>
        <v>1</v>
      </c>
      <c r="F21" s="98">
        <f t="shared" si="4"/>
        <v>1</v>
      </c>
      <c r="G21" s="98">
        <f t="shared" si="4"/>
        <v>1</v>
      </c>
      <c r="H21" s="98">
        <f t="shared" si="4"/>
        <v>1</v>
      </c>
      <c r="I21" s="98">
        <f t="shared" si="4"/>
        <v>3</v>
      </c>
      <c r="J21" s="98">
        <f t="shared" si="4"/>
        <v>8</v>
      </c>
      <c r="K21" s="98">
        <f aca="true" t="shared" si="5" ref="K21:AE21">J21-K19+K20</f>
        <v>5</v>
      </c>
      <c r="L21" s="98">
        <f t="shared" si="5"/>
        <v>6</v>
      </c>
      <c r="M21" s="98">
        <f t="shared" si="5"/>
        <v>7</v>
      </c>
      <c r="N21" s="98">
        <f t="shared" si="5"/>
        <v>8</v>
      </c>
      <c r="O21" s="98">
        <f t="shared" si="5"/>
        <v>9</v>
      </c>
      <c r="P21" s="98">
        <f>O21-P19+P20</f>
        <v>9</v>
      </c>
      <c r="Q21" s="98">
        <f>P21-Q19+Q20</f>
        <v>10</v>
      </c>
      <c r="R21" s="98">
        <f t="shared" si="5"/>
        <v>10</v>
      </c>
      <c r="S21" s="98">
        <f t="shared" si="5"/>
        <v>13</v>
      </c>
      <c r="T21" s="98">
        <f t="shared" si="5"/>
        <v>12</v>
      </c>
      <c r="U21" s="98">
        <f t="shared" si="5"/>
        <v>12</v>
      </c>
      <c r="V21" s="98">
        <f t="shared" si="5"/>
        <v>10</v>
      </c>
      <c r="W21" s="98">
        <f t="shared" si="5"/>
        <v>9</v>
      </c>
      <c r="X21" s="98">
        <f t="shared" si="5"/>
        <v>9</v>
      </c>
      <c r="Y21" s="98">
        <f t="shared" si="5"/>
        <v>9</v>
      </c>
      <c r="Z21" s="98">
        <f t="shared" si="5"/>
        <v>8</v>
      </c>
      <c r="AA21" s="98">
        <f t="shared" si="5"/>
        <v>8</v>
      </c>
      <c r="AB21" s="98">
        <f t="shared" si="5"/>
        <v>7</v>
      </c>
      <c r="AC21" s="98">
        <f>AB21-AC19+AC20</f>
        <v>7</v>
      </c>
      <c r="AD21" s="98">
        <f>AC21-AD19+AD20</f>
        <v>6</v>
      </c>
      <c r="AE21" s="98">
        <f t="shared" si="5"/>
        <v>6</v>
      </c>
      <c r="AF21" s="99" t="s">
        <v>10</v>
      </c>
      <c r="AG21" s="99" t="s">
        <v>10</v>
      </c>
      <c r="AH21" s="98">
        <f>AE21-AH19+AH20</f>
        <v>6</v>
      </c>
      <c r="AI21" s="99">
        <f aca="true" t="shared" si="6" ref="AI21:AN21">AH21-AI19+AI20</f>
        <v>6</v>
      </c>
      <c r="AJ21" s="99">
        <f t="shared" si="6"/>
        <v>7</v>
      </c>
      <c r="AK21" s="99">
        <f t="shared" si="6"/>
        <v>6</v>
      </c>
      <c r="AL21" s="99">
        <f t="shared" si="6"/>
        <v>3</v>
      </c>
      <c r="AM21" s="99">
        <f t="shared" si="6"/>
        <v>3</v>
      </c>
      <c r="AN21" s="99">
        <f t="shared" si="6"/>
        <v>3</v>
      </c>
      <c r="AO21" s="100">
        <f>AN21-AO19+AO20</f>
        <v>0</v>
      </c>
      <c r="AP21" s="101"/>
      <c r="AQ21" s="96">
        <f>MAX(C21:AO21)</f>
        <v>13</v>
      </c>
      <c r="AR21" s="94">
        <f>MAX(C21:AP21)</f>
        <v>13</v>
      </c>
    </row>
    <row r="22" spans="1:44" s="44" customFormat="1" ht="15" customHeight="1" thickTop="1">
      <c r="A22" s="139"/>
      <c r="B22" s="108" t="s">
        <v>6</v>
      </c>
      <c r="C22" s="103">
        <v>5.44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>
        <v>5.55</v>
      </c>
      <c r="O22" s="104"/>
      <c r="P22" s="104"/>
      <c r="Q22" s="104"/>
      <c r="R22" s="104"/>
      <c r="S22" s="104"/>
      <c r="T22" s="104"/>
      <c r="U22" s="104">
        <v>6.05</v>
      </c>
      <c r="V22" s="104"/>
      <c r="W22" s="104"/>
      <c r="X22" s="104"/>
      <c r="Y22" s="104"/>
      <c r="Z22" s="104"/>
      <c r="AA22" s="104"/>
      <c r="AB22" s="104">
        <v>6.15</v>
      </c>
      <c r="AC22" s="104"/>
      <c r="AD22" s="104"/>
      <c r="AE22" s="104"/>
      <c r="AF22" s="105"/>
      <c r="AG22" s="105"/>
      <c r="AH22" s="104"/>
      <c r="AI22" s="105"/>
      <c r="AJ22" s="105"/>
      <c r="AK22" s="105"/>
      <c r="AL22" s="105" t="s">
        <v>56</v>
      </c>
      <c r="AM22" s="105"/>
      <c r="AN22" s="105"/>
      <c r="AO22" s="106"/>
      <c r="AP22" s="101"/>
      <c r="AQ22" s="107"/>
      <c r="AR22" s="108"/>
    </row>
    <row r="23" spans="1:44" ht="15" customHeight="1" thickBot="1">
      <c r="A23" s="109">
        <v>1846</v>
      </c>
      <c r="B23" s="110"/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3"/>
      <c r="V23" s="112"/>
      <c r="W23" s="113"/>
      <c r="X23" s="113"/>
      <c r="Y23" s="113"/>
      <c r="Z23" s="113"/>
      <c r="AA23" s="112"/>
      <c r="AB23" s="112"/>
      <c r="AC23" s="112"/>
      <c r="AD23" s="112"/>
      <c r="AE23" s="112"/>
      <c r="AF23" s="112"/>
      <c r="AG23" s="112"/>
      <c r="AH23" s="113"/>
      <c r="AI23" s="113"/>
      <c r="AJ23" s="113"/>
      <c r="AK23" s="113"/>
      <c r="AL23" s="113"/>
      <c r="AM23" s="113"/>
      <c r="AN23" s="113"/>
      <c r="AO23" s="113"/>
      <c r="AP23" s="114"/>
      <c r="AQ23" s="115"/>
      <c r="AR23" s="116"/>
    </row>
    <row r="24" spans="1:44" ht="15" customHeight="1">
      <c r="A24" s="81"/>
      <c r="B24" s="82" t="s">
        <v>3</v>
      </c>
      <c r="C24" s="83"/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1</v>
      </c>
      <c r="O24" s="84">
        <v>0</v>
      </c>
      <c r="P24" s="84">
        <v>0</v>
      </c>
      <c r="Q24" s="84">
        <v>0</v>
      </c>
      <c r="R24" s="84">
        <v>2</v>
      </c>
      <c r="S24" s="84">
        <v>2</v>
      </c>
      <c r="T24" s="84">
        <v>2</v>
      </c>
      <c r="U24" s="84">
        <v>0</v>
      </c>
      <c r="V24" s="84">
        <v>4</v>
      </c>
      <c r="W24" s="84">
        <v>3</v>
      </c>
      <c r="X24" s="84">
        <v>0</v>
      </c>
      <c r="Y24" s="84">
        <v>0</v>
      </c>
      <c r="Z24" s="84">
        <v>1</v>
      </c>
      <c r="AA24" s="84">
        <v>1</v>
      </c>
      <c r="AB24" s="84">
        <v>12</v>
      </c>
      <c r="AC24" s="84"/>
      <c r="AD24" s="84">
        <v>2</v>
      </c>
      <c r="AE24" s="84">
        <v>3</v>
      </c>
      <c r="AF24" s="85" t="s">
        <v>10</v>
      </c>
      <c r="AG24" s="85" t="s">
        <v>10</v>
      </c>
      <c r="AH24" s="84">
        <v>0</v>
      </c>
      <c r="AI24" s="85" t="s">
        <v>10</v>
      </c>
      <c r="AJ24" s="85" t="s">
        <v>10</v>
      </c>
      <c r="AK24" s="85" t="s">
        <v>10</v>
      </c>
      <c r="AL24" s="85" t="s">
        <v>10</v>
      </c>
      <c r="AM24" s="85" t="s">
        <v>10</v>
      </c>
      <c r="AN24" s="85" t="s">
        <v>10</v>
      </c>
      <c r="AO24" s="86">
        <v>6</v>
      </c>
      <c r="AP24" s="95">
        <f>SUM(C24:AO24)</f>
        <v>39</v>
      </c>
      <c r="AQ24" s="87"/>
      <c r="AR24" s="88"/>
    </row>
    <row r="25" spans="1:44" ht="15" customHeight="1">
      <c r="A25" s="89" t="s">
        <v>53</v>
      </c>
      <c r="B25" s="90" t="s">
        <v>4</v>
      </c>
      <c r="C25" s="91">
        <v>1</v>
      </c>
      <c r="D25" s="92">
        <v>1</v>
      </c>
      <c r="E25" s="92">
        <v>0</v>
      </c>
      <c r="F25" s="92">
        <v>0</v>
      </c>
      <c r="G25" s="92">
        <v>0</v>
      </c>
      <c r="H25" s="92">
        <v>0</v>
      </c>
      <c r="I25" s="92">
        <v>1</v>
      </c>
      <c r="J25" s="92">
        <v>8</v>
      </c>
      <c r="K25" s="92">
        <v>2</v>
      </c>
      <c r="L25" s="92">
        <v>2</v>
      </c>
      <c r="M25" s="92">
        <v>3</v>
      </c>
      <c r="N25" s="92">
        <v>3</v>
      </c>
      <c r="O25" s="92">
        <v>6</v>
      </c>
      <c r="P25" s="92">
        <v>0</v>
      </c>
      <c r="Q25" s="92">
        <v>2</v>
      </c>
      <c r="R25" s="92">
        <v>1</v>
      </c>
      <c r="S25" s="92">
        <v>0</v>
      </c>
      <c r="T25" s="92">
        <v>0</v>
      </c>
      <c r="U25" s="92">
        <v>1</v>
      </c>
      <c r="V25" s="92">
        <v>2</v>
      </c>
      <c r="W25" s="92">
        <v>2</v>
      </c>
      <c r="X25" s="92">
        <v>0</v>
      </c>
      <c r="Y25" s="92">
        <v>0</v>
      </c>
      <c r="Z25" s="92">
        <v>2</v>
      </c>
      <c r="AA25" s="92">
        <v>2</v>
      </c>
      <c r="AB25" s="92">
        <v>0</v>
      </c>
      <c r="AC25" s="92"/>
      <c r="AD25" s="92">
        <v>0</v>
      </c>
      <c r="AE25" s="92">
        <v>0</v>
      </c>
      <c r="AF25" s="93" t="s">
        <v>10</v>
      </c>
      <c r="AG25" s="93" t="s">
        <v>10</v>
      </c>
      <c r="AH25" s="92">
        <v>0</v>
      </c>
      <c r="AI25" s="93" t="s">
        <v>10</v>
      </c>
      <c r="AJ25" s="93" t="s">
        <v>10</v>
      </c>
      <c r="AK25" s="93" t="s">
        <v>10</v>
      </c>
      <c r="AL25" s="93" t="s">
        <v>10</v>
      </c>
      <c r="AM25" s="93" t="s">
        <v>10</v>
      </c>
      <c r="AN25" s="93" t="s">
        <v>10</v>
      </c>
      <c r="AO25" s="94"/>
      <c r="AP25" s="95">
        <f>SUM(C25:AO25)</f>
        <v>39</v>
      </c>
      <c r="AQ25" s="96"/>
      <c r="AR25" s="94"/>
    </row>
    <row r="26" spans="1:44" ht="15" customHeight="1" thickBot="1">
      <c r="A26" s="136"/>
      <c r="B26" s="90" t="s">
        <v>5</v>
      </c>
      <c r="C26" s="97">
        <f>C25</f>
        <v>1</v>
      </c>
      <c r="D26" s="98">
        <f aca="true" t="shared" si="7" ref="D26:I26">C26-D24+D25</f>
        <v>2</v>
      </c>
      <c r="E26" s="98">
        <f t="shared" si="7"/>
        <v>2</v>
      </c>
      <c r="F26" s="98">
        <f t="shared" si="7"/>
        <v>2</v>
      </c>
      <c r="G26" s="98">
        <f t="shared" si="7"/>
        <v>2</v>
      </c>
      <c r="H26" s="98">
        <f t="shared" si="7"/>
        <v>2</v>
      </c>
      <c r="I26" s="98">
        <f t="shared" si="7"/>
        <v>3</v>
      </c>
      <c r="J26" s="98">
        <f aca="true" t="shared" si="8" ref="J26:AB26">I26-J24+J25</f>
        <v>11</v>
      </c>
      <c r="K26" s="98">
        <f t="shared" si="8"/>
        <v>13</v>
      </c>
      <c r="L26" s="98">
        <f t="shared" si="8"/>
        <v>15</v>
      </c>
      <c r="M26" s="98">
        <f t="shared" si="8"/>
        <v>18</v>
      </c>
      <c r="N26" s="98">
        <f t="shared" si="8"/>
        <v>20</v>
      </c>
      <c r="O26" s="98">
        <f t="shared" si="8"/>
        <v>26</v>
      </c>
      <c r="P26" s="98">
        <f t="shared" si="8"/>
        <v>26</v>
      </c>
      <c r="Q26" s="98">
        <f>P26-Q24+Q25</f>
        <v>28</v>
      </c>
      <c r="R26" s="98">
        <f t="shared" si="8"/>
        <v>27</v>
      </c>
      <c r="S26" s="98">
        <f t="shared" si="8"/>
        <v>25</v>
      </c>
      <c r="T26" s="98">
        <f t="shared" si="8"/>
        <v>23</v>
      </c>
      <c r="U26" s="98">
        <f t="shared" si="8"/>
        <v>24</v>
      </c>
      <c r="V26" s="98">
        <f t="shared" si="8"/>
        <v>22</v>
      </c>
      <c r="W26" s="98">
        <f t="shared" si="8"/>
        <v>21</v>
      </c>
      <c r="X26" s="98">
        <f t="shared" si="8"/>
        <v>21</v>
      </c>
      <c r="Y26" s="98">
        <f t="shared" si="8"/>
        <v>21</v>
      </c>
      <c r="Z26" s="98">
        <f t="shared" si="8"/>
        <v>22</v>
      </c>
      <c r="AA26" s="98">
        <f t="shared" si="8"/>
        <v>23</v>
      </c>
      <c r="AB26" s="98">
        <f t="shared" si="8"/>
        <v>11</v>
      </c>
      <c r="AC26" s="98">
        <f>AB26-AC24+AC25</f>
        <v>11</v>
      </c>
      <c r="AD26" s="98">
        <f>AC26-AD24+AD25</f>
        <v>9</v>
      </c>
      <c r="AE26" s="98">
        <f>AD26-AE24+AE25</f>
        <v>6</v>
      </c>
      <c r="AF26" s="99" t="s">
        <v>10</v>
      </c>
      <c r="AG26" s="99" t="s">
        <v>10</v>
      </c>
      <c r="AH26" s="98">
        <f>AE26-AH24+AH25</f>
        <v>6</v>
      </c>
      <c r="AI26" s="99" t="s">
        <v>10</v>
      </c>
      <c r="AJ26" s="99" t="s">
        <v>10</v>
      </c>
      <c r="AK26" s="99" t="s">
        <v>10</v>
      </c>
      <c r="AL26" s="99" t="s">
        <v>10</v>
      </c>
      <c r="AM26" s="99" t="s">
        <v>10</v>
      </c>
      <c r="AN26" s="99" t="s">
        <v>10</v>
      </c>
      <c r="AO26" s="100">
        <f>AH26-AO24+AO25</f>
        <v>0</v>
      </c>
      <c r="AP26" s="101"/>
      <c r="AQ26" s="96">
        <f>MAX(C26:AO26)</f>
        <v>28</v>
      </c>
      <c r="AR26" s="94">
        <f>MAX(C26:AP26)</f>
        <v>28</v>
      </c>
    </row>
    <row r="27" spans="1:44" ht="15" customHeight="1" thickTop="1">
      <c r="A27" s="137"/>
      <c r="B27" s="102" t="s">
        <v>6</v>
      </c>
      <c r="C27" s="103">
        <v>5.57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>
        <v>6.09</v>
      </c>
      <c r="O27" s="104"/>
      <c r="P27" s="104"/>
      <c r="Q27" s="104"/>
      <c r="R27" s="104"/>
      <c r="S27" s="104"/>
      <c r="T27" s="104"/>
      <c r="U27" s="104">
        <v>6.18</v>
      </c>
      <c r="V27" s="104"/>
      <c r="W27" s="104"/>
      <c r="X27" s="104"/>
      <c r="Y27" s="104"/>
      <c r="Z27" s="104"/>
      <c r="AA27" s="104"/>
      <c r="AB27" s="104">
        <v>6.27</v>
      </c>
      <c r="AC27" s="104"/>
      <c r="AD27" s="104"/>
      <c r="AE27" s="104"/>
      <c r="AF27" s="105"/>
      <c r="AG27" s="105"/>
      <c r="AH27" s="104"/>
      <c r="AI27" s="105"/>
      <c r="AJ27" s="105"/>
      <c r="AK27" s="105"/>
      <c r="AL27" s="105"/>
      <c r="AM27" s="105"/>
      <c r="AN27" s="105"/>
      <c r="AO27" s="106"/>
      <c r="AP27" s="101"/>
      <c r="AQ27" s="107"/>
      <c r="AR27" s="108"/>
    </row>
    <row r="28" spans="1:44" ht="15" customHeight="1" thickBot="1">
      <c r="A28" s="109">
        <v>2248</v>
      </c>
      <c r="B28" s="110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3"/>
      <c r="V28" s="112"/>
      <c r="W28" s="113"/>
      <c r="X28" s="113"/>
      <c r="Y28" s="113"/>
      <c r="Z28" s="113"/>
      <c r="AA28" s="112"/>
      <c r="AB28" s="112"/>
      <c r="AC28" s="112"/>
      <c r="AD28" s="112"/>
      <c r="AE28" s="112"/>
      <c r="AF28" s="112"/>
      <c r="AG28" s="112"/>
      <c r="AH28" s="113"/>
      <c r="AI28" s="113"/>
      <c r="AJ28" s="113"/>
      <c r="AK28" s="113"/>
      <c r="AL28" s="113"/>
      <c r="AM28" s="113"/>
      <c r="AN28" s="113"/>
      <c r="AO28" s="113"/>
      <c r="AP28" s="114"/>
      <c r="AQ28" s="115"/>
      <c r="AR28" s="116"/>
    </row>
    <row r="29" spans="1:44" s="2" customFormat="1" ht="15" customHeight="1">
      <c r="A29" s="121" t="s">
        <v>7</v>
      </c>
      <c r="B29" s="82"/>
      <c r="C29" s="122"/>
      <c r="D29" s="123">
        <f aca="true" t="shared" si="9" ref="D29:AO29">SUMIF($B9:$B28,"l. wys.",D9:D28)</f>
        <v>0</v>
      </c>
      <c r="E29" s="123">
        <f t="shared" si="9"/>
        <v>0</v>
      </c>
      <c r="F29" s="123">
        <f t="shared" si="9"/>
        <v>0</v>
      </c>
      <c r="G29" s="123">
        <f t="shared" si="9"/>
        <v>0</v>
      </c>
      <c r="H29" s="123">
        <f t="shared" si="9"/>
        <v>0</v>
      </c>
      <c r="I29" s="123">
        <f t="shared" si="9"/>
        <v>1</v>
      </c>
      <c r="J29" s="123">
        <f t="shared" si="9"/>
        <v>0</v>
      </c>
      <c r="K29" s="123">
        <f t="shared" si="9"/>
        <v>4</v>
      </c>
      <c r="L29" s="123">
        <f t="shared" si="9"/>
        <v>1</v>
      </c>
      <c r="M29" s="123">
        <f t="shared" si="9"/>
        <v>3</v>
      </c>
      <c r="N29" s="123">
        <f t="shared" si="9"/>
        <v>2</v>
      </c>
      <c r="O29" s="123">
        <f t="shared" si="9"/>
        <v>0</v>
      </c>
      <c r="P29" s="123">
        <f t="shared" si="9"/>
        <v>0</v>
      </c>
      <c r="Q29" s="123">
        <f t="shared" si="9"/>
        <v>8</v>
      </c>
      <c r="R29" s="123">
        <f t="shared" si="9"/>
        <v>3</v>
      </c>
      <c r="S29" s="123">
        <f t="shared" si="9"/>
        <v>5</v>
      </c>
      <c r="T29" s="123">
        <f t="shared" si="9"/>
        <v>6</v>
      </c>
      <c r="U29" s="123">
        <f t="shared" si="9"/>
        <v>1</v>
      </c>
      <c r="V29" s="123">
        <f t="shared" si="9"/>
        <v>10</v>
      </c>
      <c r="W29" s="123">
        <f t="shared" si="9"/>
        <v>9</v>
      </c>
      <c r="X29" s="123">
        <f t="shared" si="9"/>
        <v>2</v>
      </c>
      <c r="Y29" s="123">
        <f t="shared" si="9"/>
        <v>1</v>
      </c>
      <c r="Z29" s="123">
        <f t="shared" si="9"/>
        <v>7</v>
      </c>
      <c r="AA29" s="123">
        <f t="shared" si="9"/>
        <v>6</v>
      </c>
      <c r="AB29" s="123">
        <f t="shared" si="9"/>
        <v>20</v>
      </c>
      <c r="AC29" s="123">
        <f t="shared" si="9"/>
        <v>2</v>
      </c>
      <c r="AD29" s="123">
        <f t="shared" si="9"/>
        <v>11</v>
      </c>
      <c r="AE29" s="123">
        <f t="shared" si="9"/>
        <v>10</v>
      </c>
      <c r="AF29" s="85">
        <f t="shared" si="9"/>
        <v>12</v>
      </c>
      <c r="AG29" s="85">
        <f t="shared" si="9"/>
        <v>2</v>
      </c>
      <c r="AH29" s="84">
        <f t="shared" si="9"/>
        <v>1</v>
      </c>
      <c r="AI29" s="85">
        <f t="shared" si="9"/>
        <v>2</v>
      </c>
      <c r="AJ29" s="85">
        <f t="shared" si="9"/>
        <v>1</v>
      </c>
      <c r="AK29" s="85">
        <f t="shared" si="9"/>
        <v>3</v>
      </c>
      <c r="AL29" s="85">
        <f t="shared" si="9"/>
        <v>7</v>
      </c>
      <c r="AM29" s="85">
        <f t="shared" si="9"/>
        <v>3</v>
      </c>
      <c r="AN29" s="85">
        <f t="shared" si="9"/>
        <v>0</v>
      </c>
      <c r="AO29" s="84">
        <f t="shared" si="9"/>
        <v>19</v>
      </c>
      <c r="AP29" s="124" t="str">
        <f>"Σ: "&amp;SUM(C29:AO29)</f>
        <v>Σ: 162</v>
      </c>
      <c r="AQ29" s="125"/>
      <c r="AR29" s="88"/>
    </row>
    <row r="30" spans="1:44" s="2" customFormat="1" ht="15" customHeight="1" thickBot="1">
      <c r="A30" s="126" t="s">
        <v>8</v>
      </c>
      <c r="B30" s="110"/>
      <c r="C30" s="127">
        <f aca="true" t="shared" si="10" ref="C30:AN30">SUMIF($B10:$B28,"l. wsiad.",C10:C28)</f>
        <v>2</v>
      </c>
      <c r="D30" s="128">
        <f t="shared" si="10"/>
        <v>8</v>
      </c>
      <c r="E30" s="128">
        <f t="shared" si="10"/>
        <v>4</v>
      </c>
      <c r="F30" s="128">
        <f t="shared" si="10"/>
        <v>4</v>
      </c>
      <c r="G30" s="128">
        <f t="shared" si="10"/>
        <v>6</v>
      </c>
      <c r="H30" s="128">
        <f t="shared" si="10"/>
        <v>4</v>
      </c>
      <c r="I30" s="128">
        <f t="shared" si="10"/>
        <v>15</v>
      </c>
      <c r="J30" s="128">
        <f t="shared" si="10"/>
        <v>28</v>
      </c>
      <c r="K30" s="128">
        <f t="shared" si="10"/>
        <v>8</v>
      </c>
      <c r="L30" s="128">
        <f t="shared" si="10"/>
        <v>7</v>
      </c>
      <c r="M30" s="128">
        <f t="shared" si="10"/>
        <v>7</v>
      </c>
      <c r="N30" s="128">
        <f t="shared" si="10"/>
        <v>12</v>
      </c>
      <c r="O30" s="128">
        <f t="shared" si="10"/>
        <v>9</v>
      </c>
      <c r="P30" s="128">
        <f t="shared" si="10"/>
        <v>0</v>
      </c>
      <c r="Q30" s="128">
        <f t="shared" si="10"/>
        <v>9</v>
      </c>
      <c r="R30" s="128">
        <f t="shared" si="10"/>
        <v>5</v>
      </c>
      <c r="S30" s="128">
        <f t="shared" si="10"/>
        <v>3</v>
      </c>
      <c r="T30" s="128">
        <f t="shared" si="10"/>
        <v>0</v>
      </c>
      <c r="U30" s="128">
        <f t="shared" si="10"/>
        <v>6</v>
      </c>
      <c r="V30" s="128">
        <f t="shared" si="10"/>
        <v>9</v>
      </c>
      <c r="W30" s="128">
        <f t="shared" si="10"/>
        <v>6</v>
      </c>
      <c r="X30" s="128">
        <f t="shared" si="10"/>
        <v>0</v>
      </c>
      <c r="Y30" s="128">
        <f t="shared" si="10"/>
        <v>0</v>
      </c>
      <c r="Z30" s="128">
        <f t="shared" si="10"/>
        <v>3</v>
      </c>
      <c r="AA30" s="128">
        <f t="shared" si="10"/>
        <v>2</v>
      </c>
      <c r="AB30" s="128">
        <f t="shared" si="10"/>
        <v>0</v>
      </c>
      <c r="AC30" s="128">
        <f t="shared" si="10"/>
        <v>1</v>
      </c>
      <c r="AD30" s="128">
        <f t="shared" si="10"/>
        <v>0</v>
      </c>
      <c r="AE30" s="128">
        <f t="shared" si="10"/>
        <v>0</v>
      </c>
      <c r="AF30" s="129">
        <f t="shared" si="10"/>
        <v>1</v>
      </c>
      <c r="AG30" s="129">
        <f t="shared" si="10"/>
        <v>0</v>
      </c>
      <c r="AH30" s="127">
        <f t="shared" si="10"/>
        <v>1</v>
      </c>
      <c r="AI30" s="129">
        <f t="shared" si="10"/>
        <v>0</v>
      </c>
      <c r="AJ30" s="129">
        <f t="shared" si="10"/>
        <v>2</v>
      </c>
      <c r="AK30" s="129">
        <f t="shared" si="10"/>
        <v>0</v>
      </c>
      <c r="AL30" s="129">
        <f t="shared" si="10"/>
        <v>0</v>
      </c>
      <c r="AM30" s="129">
        <f t="shared" si="10"/>
        <v>0</v>
      </c>
      <c r="AN30" s="129">
        <f t="shared" si="10"/>
        <v>0</v>
      </c>
      <c r="AO30" s="127"/>
      <c r="AP30" s="130" t="str">
        <f>"Σ: "&amp;SUM(C30:AO30)</f>
        <v>Σ: 162</v>
      </c>
      <c r="AQ30" s="125"/>
      <c r="AR30" s="116"/>
    </row>
  </sheetData>
  <sheetProtection/>
  <mergeCells count="5">
    <mergeCell ref="A1:AP2"/>
    <mergeCell ref="A11:A12"/>
    <mergeCell ref="A16:A17"/>
    <mergeCell ref="A21:A22"/>
    <mergeCell ref="A26:A27"/>
  </mergeCells>
  <conditionalFormatting sqref="AO11 AH11 AO16 AO26 AO21 C11:AE11 C16:AG16 C21:AH21 C26:AH26">
    <cfRule type="cellIs" priority="2" dxfId="1" operator="equal" stopIfTrue="1">
      <formula>$AR11</formula>
    </cfRule>
  </conditionalFormatting>
  <conditionalFormatting sqref="AH16">
    <cfRule type="cellIs" priority="1" dxfId="1" operator="equal" stopIfTrue="1">
      <formula>$AR16</formula>
    </cfRule>
  </conditionalFormatting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6"/>
  <sheetViews>
    <sheetView zoomScalePageLayoutView="0" workbookViewId="0" topLeftCell="A1">
      <selection activeCell="AP9" sqref="AP9"/>
    </sheetView>
  </sheetViews>
  <sheetFormatPr defaultColWidth="9.140625" defaultRowHeight="12.75"/>
  <cols>
    <col min="1" max="1" width="10.00390625" style="1" customWidth="1"/>
    <col min="2" max="2" width="7.7109375" style="1" customWidth="1"/>
    <col min="3" max="3" width="4.140625" style="44" customWidth="1"/>
    <col min="4" max="41" width="4.140625" style="1" customWidth="1"/>
    <col min="42" max="42" width="6.421875" style="1" customWidth="1"/>
    <col min="43" max="43" width="6.7109375" style="1" hidden="1" customWidth="1"/>
    <col min="44" max="44" width="4.8515625" style="2" customWidth="1"/>
    <col min="45" max="16384" width="9.140625" style="1" customWidth="1"/>
  </cols>
  <sheetData>
    <row r="1" spans="1:42" ht="15" customHeight="1">
      <c r="A1" s="140" t="s">
        <v>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</row>
    <row r="2" spans="1:42" ht="1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</row>
    <row r="3" ht="15.75" thickBot="1">
      <c r="AT3" s="1" t="s">
        <v>48</v>
      </c>
    </row>
    <row r="4" spans="1:44" ht="21.75" customHeight="1">
      <c r="A4" s="11" t="s">
        <v>45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4" t="s">
        <v>60</v>
      </c>
      <c r="U4" s="15"/>
      <c r="V4" s="143" t="s">
        <v>66</v>
      </c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4"/>
      <c r="AQ4" s="16"/>
      <c r="AR4" s="17"/>
    </row>
    <row r="5" spans="1:44" ht="4.5" customHeight="1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2"/>
      <c r="AQ5" s="16"/>
      <c r="AR5" s="17"/>
    </row>
    <row r="6" spans="1:44" ht="21.75" customHeight="1" thickBot="1">
      <c r="A6" s="18" t="s">
        <v>0</v>
      </c>
      <c r="B6" s="46" t="s">
        <v>64</v>
      </c>
      <c r="C6" s="147" t="s">
        <v>65</v>
      </c>
      <c r="D6" s="145"/>
      <c r="E6" s="145"/>
      <c r="F6" s="145"/>
      <c r="G6" s="145"/>
      <c r="H6" s="145"/>
      <c r="I6" s="145"/>
      <c r="J6" s="23"/>
      <c r="K6" s="23"/>
      <c r="L6" s="23"/>
      <c r="M6" s="23"/>
      <c r="N6" s="23"/>
      <c r="O6" s="23"/>
      <c r="P6" s="23"/>
      <c r="Q6" s="23"/>
      <c r="R6" s="23"/>
      <c r="S6" s="24"/>
      <c r="T6" s="23" t="s">
        <v>63</v>
      </c>
      <c r="U6" s="23"/>
      <c r="V6" s="23"/>
      <c r="W6" s="23"/>
      <c r="X6" s="145" t="s">
        <v>67</v>
      </c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6"/>
      <c r="AQ6" s="16"/>
      <c r="AR6" s="17"/>
    </row>
    <row r="7" spans="1:44" ht="4.5" customHeight="1" thickBot="1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9"/>
      <c r="AQ7" s="16"/>
      <c r="AR7" s="17"/>
    </row>
    <row r="8" spans="1:44" ht="120" customHeight="1" thickBot="1">
      <c r="A8" s="30" t="s">
        <v>54</v>
      </c>
      <c r="B8" s="31" t="s">
        <v>1</v>
      </c>
      <c r="C8" s="149" t="s">
        <v>68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1"/>
      <c r="AP8" s="33" t="s">
        <v>99</v>
      </c>
      <c r="AQ8" s="32" t="s">
        <v>2</v>
      </c>
      <c r="AR8" s="33" t="s">
        <v>2</v>
      </c>
    </row>
    <row r="9" spans="1:44" ht="15" customHeight="1">
      <c r="A9" s="9"/>
      <c r="B9" s="49" t="s">
        <v>3</v>
      </c>
      <c r="C9" s="148" t="s">
        <v>73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53" t="s">
        <v>97</v>
      </c>
      <c r="AQ9" s="34"/>
      <c r="AR9" s="35"/>
    </row>
    <row r="10" spans="1:44" ht="15" customHeight="1">
      <c r="A10" s="47" t="s">
        <v>81</v>
      </c>
      <c r="B10" s="50" t="s">
        <v>4</v>
      </c>
      <c r="C10" s="148" t="s">
        <v>74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53" t="s">
        <v>93</v>
      </c>
      <c r="AQ10" s="37"/>
      <c r="AR10" s="36"/>
    </row>
    <row r="11" spans="1:44" ht="15" customHeight="1">
      <c r="A11" s="141"/>
      <c r="B11" s="50" t="s">
        <v>5</v>
      </c>
      <c r="C11" s="148" t="s">
        <v>75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52"/>
      <c r="AQ11" s="37">
        <f>MAX(C11:AO11)</f>
        <v>0</v>
      </c>
      <c r="AR11" s="53" t="s">
        <v>94</v>
      </c>
    </row>
    <row r="12" spans="1:44" ht="15" customHeight="1">
      <c r="A12" s="142"/>
      <c r="B12" s="51" t="s">
        <v>46</v>
      </c>
      <c r="C12" s="148" t="s">
        <v>77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52"/>
      <c r="AQ12" s="38"/>
      <c r="AR12" s="39"/>
    </row>
    <row r="13" spans="1:44" ht="15" customHeight="1" thickBot="1">
      <c r="A13" s="48" t="s">
        <v>79</v>
      </c>
      <c r="B13" s="3"/>
      <c r="C13" s="4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8"/>
      <c r="V13" s="7"/>
      <c r="W13" s="8"/>
      <c r="X13" s="8"/>
      <c r="Y13" s="8"/>
      <c r="Z13" s="8"/>
      <c r="AA13" s="7"/>
      <c r="AB13" s="7"/>
      <c r="AC13" s="7"/>
      <c r="AD13" s="7"/>
      <c r="AE13" s="7"/>
      <c r="AF13" s="7"/>
      <c r="AG13" s="7"/>
      <c r="AH13" s="8"/>
      <c r="AI13" s="8"/>
      <c r="AJ13" s="8"/>
      <c r="AK13" s="8"/>
      <c r="AL13" s="8"/>
      <c r="AM13" s="8"/>
      <c r="AN13" s="8"/>
      <c r="AO13" s="8"/>
      <c r="AP13" s="40"/>
      <c r="AQ13" s="41"/>
      <c r="AR13" s="42"/>
    </row>
    <row r="14" spans="1:44" s="2" customFormat="1" ht="15" customHeight="1">
      <c r="A14" s="4" t="s">
        <v>7</v>
      </c>
      <c r="B14" s="5"/>
      <c r="C14" s="148" t="s">
        <v>83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53" t="s">
        <v>85</v>
      </c>
      <c r="AQ14" s="43"/>
      <c r="AR14" s="35"/>
    </row>
    <row r="15" spans="1:44" s="2" customFormat="1" ht="15" customHeight="1" thickBot="1">
      <c r="A15" s="6" t="s">
        <v>8</v>
      </c>
      <c r="B15" s="3"/>
      <c r="C15" s="148" t="s">
        <v>84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53" t="s">
        <v>86</v>
      </c>
      <c r="AQ15" s="43"/>
      <c r="AR15" s="42"/>
    </row>
    <row r="18" ht="15">
      <c r="B18" s="1" t="s">
        <v>62</v>
      </c>
    </row>
    <row r="19" spans="2:4" ht="15">
      <c r="B19" s="10" t="s">
        <v>66</v>
      </c>
      <c r="D19" s="1" t="s">
        <v>61</v>
      </c>
    </row>
    <row r="20" spans="2:4" ht="15">
      <c r="B20" s="10" t="s">
        <v>67</v>
      </c>
      <c r="D20" s="1" t="s">
        <v>69</v>
      </c>
    </row>
    <row r="21" spans="2:4" ht="15">
      <c r="B21" s="10" t="s">
        <v>65</v>
      </c>
      <c r="D21" s="1" t="s">
        <v>70</v>
      </c>
    </row>
    <row r="22" spans="2:4" ht="15">
      <c r="B22" s="10" t="s">
        <v>64</v>
      </c>
      <c r="D22" s="1" t="s">
        <v>71</v>
      </c>
    </row>
    <row r="23" spans="2:4" ht="15">
      <c r="B23" s="10" t="s">
        <v>68</v>
      </c>
      <c r="D23" s="1" t="s">
        <v>72</v>
      </c>
    </row>
    <row r="24" spans="2:4" ht="15">
      <c r="B24" s="10" t="s">
        <v>73</v>
      </c>
      <c r="D24" s="1" t="s">
        <v>87</v>
      </c>
    </row>
    <row r="25" spans="2:4" ht="15">
      <c r="B25" s="10" t="s">
        <v>74</v>
      </c>
      <c r="D25" s="1" t="s">
        <v>88</v>
      </c>
    </row>
    <row r="26" spans="2:4" ht="15">
      <c r="B26" s="10" t="s">
        <v>75</v>
      </c>
      <c r="D26" s="1" t="s">
        <v>76</v>
      </c>
    </row>
    <row r="27" spans="2:4" ht="15">
      <c r="B27" s="10" t="s">
        <v>77</v>
      </c>
      <c r="D27" s="1" t="s">
        <v>78</v>
      </c>
    </row>
    <row r="28" spans="2:4" ht="15">
      <c r="B28" s="10" t="s">
        <v>79</v>
      </c>
      <c r="D28" s="1" t="s">
        <v>80</v>
      </c>
    </row>
    <row r="29" spans="2:4" ht="15">
      <c r="B29" s="10" t="s">
        <v>81</v>
      </c>
      <c r="D29" s="1" t="s">
        <v>82</v>
      </c>
    </row>
    <row r="30" spans="2:4" ht="15">
      <c r="B30" s="10" t="s">
        <v>83</v>
      </c>
      <c r="D30" s="1" t="s">
        <v>89</v>
      </c>
    </row>
    <row r="31" spans="2:4" ht="15">
      <c r="B31" s="10" t="s">
        <v>84</v>
      </c>
      <c r="D31" s="1" t="s">
        <v>90</v>
      </c>
    </row>
    <row r="32" spans="2:4" ht="15">
      <c r="B32" s="10" t="s">
        <v>85</v>
      </c>
      <c r="D32" s="1" t="s">
        <v>91</v>
      </c>
    </row>
    <row r="33" spans="2:4" ht="15">
      <c r="B33" s="10" t="s">
        <v>86</v>
      </c>
      <c r="D33" s="1" t="s">
        <v>92</v>
      </c>
    </row>
    <row r="34" spans="2:4" ht="15">
      <c r="B34" s="10" t="s">
        <v>93</v>
      </c>
      <c r="D34" s="1" t="s">
        <v>95</v>
      </c>
    </row>
    <row r="35" spans="2:4" ht="15">
      <c r="B35" s="10" t="s">
        <v>94</v>
      </c>
      <c r="D35" s="1" t="s">
        <v>96</v>
      </c>
    </row>
    <row r="36" spans="2:4" ht="15">
      <c r="B36" s="10" t="s">
        <v>97</v>
      </c>
      <c r="D36" s="1" t="s">
        <v>98</v>
      </c>
    </row>
  </sheetData>
  <sheetProtection/>
  <mergeCells count="12">
    <mergeCell ref="C12:AO12"/>
    <mergeCell ref="C14:AO14"/>
    <mergeCell ref="A1:AP2"/>
    <mergeCell ref="A11:A12"/>
    <mergeCell ref="V4:AP4"/>
    <mergeCell ref="X6:AP6"/>
    <mergeCell ref="C6:I6"/>
    <mergeCell ref="C15:AO15"/>
    <mergeCell ref="C9:AO9"/>
    <mergeCell ref="C8:AO8"/>
    <mergeCell ref="C10:AO10"/>
    <mergeCell ref="C11:AO11"/>
  </mergeCells>
  <conditionalFormatting sqref="AP11:AP12">
    <cfRule type="expression" priority="2" dxfId="0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Organizacja Przewozów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Gromadzki</dc:creator>
  <cp:keywords/>
  <dc:description/>
  <cp:lastModifiedBy>ksiwy</cp:lastModifiedBy>
  <cp:lastPrinted>2018-09-25T10:44:03Z</cp:lastPrinted>
  <dcterms:created xsi:type="dcterms:W3CDTF">2002-10-09T15:00:26Z</dcterms:created>
  <dcterms:modified xsi:type="dcterms:W3CDTF">2018-09-27T11:43:47Z</dcterms:modified>
  <cp:category/>
  <cp:version/>
  <cp:contentType/>
  <cp:contentStatus/>
</cp:coreProperties>
</file>