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2" activeTab="2"/>
  </bookViews>
  <sheets>
    <sheet name="Bilans" sheetId="1" r:id="rId1"/>
    <sheet name="RZiS" sheetId="2" r:id="rId2"/>
    <sheet name="ZZF" sheetId="3" r:id="rId3"/>
  </sheets>
  <definedNames>
    <definedName name="_xlnm.Print_Area" localSheetId="0">'Bilans'!$A$1:$F$53</definedName>
    <definedName name="_xlnm.Print_Area" localSheetId="2">'ZZF'!$A$1:$E$47</definedName>
  </definedNames>
  <calcPr fullCalcOnLoad="1"/>
</workbook>
</file>

<file path=xl/sharedStrings.xml><?xml version="1.0" encoding="utf-8"?>
<sst xmlns="http://schemas.openxmlformats.org/spreadsheetml/2006/main" count="262" uniqueCount="228">
  <si>
    <t>Nazwa i adres jednostki sprawozdawczej</t>
  </si>
  <si>
    <t>Numer identyfikacyjny REGON</t>
  </si>
  <si>
    <t>AKTYWA</t>
  </si>
  <si>
    <t>Stan na początek roku</t>
  </si>
  <si>
    <t xml:space="preserve">Stan na koniec roku </t>
  </si>
  <si>
    <t>PASYWA</t>
  </si>
  <si>
    <t>Stan na koniec roku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</si>
  <si>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</si>
  <si>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</si>
  <si>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</si>
  <si>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</si>
  <si>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</si>
  <si>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</si>
  <si>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</si>
  <si>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1.1. Grunty</t>
  </si>
  <si>
    <t>1.1.1 Grunty stanowiące własność j.s.t,przekazywane w wieczyste użytkowanie innym podmiotom</t>
  </si>
  <si>
    <t>1.2.Budynki, lokale i obiekty inżynierii lądowej i wodnej</t>
  </si>
  <si>
    <t>III. Odpisy z wyniku finansowego  Nadwyżka środków obrotowych (-)</t>
  </si>
  <si>
    <t>1.3. Urządzenia techniczne i maszyny</t>
  </si>
  <si>
    <t>IV. Fundusz mienia zlikwidowanych jednostek</t>
  </si>
  <si>
    <t>1.4. Środki transportu</t>
  </si>
  <si>
    <t>1.5. Inne środki trwałe</t>
  </si>
  <si>
    <t>C. Państwowe fundusze celowe</t>
  </si>
  <si>
    <t>2. Środki trwałe w budowie (inwestycje)</t>
  </si>
  <si>
    <t>D. Zobowiązania i rezerwy na zobowiązania</t>
  </si>
  <si>
    <t>3. Zaliczki na środki trwałe w budowie (inwestycje)</t>
  </si>
  <si>
    <t>I. Zobowiązania długoterminowe</t>
  </si>
  <si>
    <t>III. Należności długoterminowe</t>
  </si>
  <si>
    <t>II. Zobowiązania krótkoterminowe</t>
  </si>
  <si>
    <t>IV. Długoterminowe aktywa finansowe</t>
  </si>
  <si>
    <t>1. Zobowiązania z tytułu dostaw i usług</t>
  </si>
  <si>
    <t>1. Akcje i udziały</t>
  </si>
  <si>
    <t>2. Zobowiązania wobec budżetów</t>
  </si>
  <si>
    <t>2. Inne papiery wartościowe</t>
  </si>
  <si>
    <t>3. Zobowiązania z tytułu ubezpieczeń i innych świadczeń</t>
  </si>
  <si>
    <t>3. Inne długoterminowe aktywa finansowe</t>
  </si>
  <si>
    <t>4. Zobowiązania z tytułu wynagrodzeń</t>
  </si>
  <si>
    <t>V. Wartość mienia zlikwidowanych jednostek</t>
  </si>
  <si>
    <t>5. Pozostałe zobowiązania</t>
  </si>
  <si>
    <t>B. Aktywa obrotowe</t>
  </si>
  <si>
    <t>6. Sumy obce (depozytowe, zabezpieczenie wykonania umów)</t>
  </si>
  <si>
    <t>I. Zapasy</t>
  </si>
  <si>
    <t>7. Rozliczenia z tytułu środków na wydatki budżetowe i z tytułu dochodów budżetowych</t>
  </si>
  <si>
    <t>1. Materiały</t>
  </si>
  <si>
    <t>8. Fundusze specjalne</t>
  </si>
  <si>
    <t>2.Półprodukty i produkty w toku</t>
  </si>
  <si>
    <t>8.1. Zakładowy fundusz świadczeń socjalnych</t>
  </si>
  <si>
    <t>3. Produkty gotowe</t>
  </si>
  <si>
    <t>8.2. Inne fundusze</t>
  </si>
  <si>
    <t>4. Towary</t>
  </si>
  <si>
    <t>II. Należności krótkoterminowe</t>
  </si>
  <si>
    <t>IV. Rozliczenia międzyokresowe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</si>
  <si>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</si>
  <si>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</si>
  <si>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</si>
  <si>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</si>
  <si>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</si>
  <si>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</si>
  <si>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</si>
  <si>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</si>
  <si>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</si>
  <si>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</si>
  <si>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6. Inne papiery wartościowe</t>
  </si>
  <si>
    <t>7. Inne krótkoterminowe aktywa finansowe</t>
  </si>
  <si>
    <t>Suma aktywów</t>
  </si>
  <si>
    <t>Suma pasywów</t>
  </si>
  <si>
    <t>(główny księgowy)</t>
  </si>
  <si>
    <t>(rok miesiąc dzień)</t>
  </si>
  <si>
    <t>Rachunek zysków i strat jednostki</t>
  </si>
  <si>
    <t>Adresat:</t>
  </si>
  <si>
    <t>(wariant porównawczy)</t>
  </si>
  <si>
    <t>Urząd Miasta Lublin</t>
  </si>
  <si>
    <t>Wydział Oświaty i Wychowania</t>
  </si>
  <si>
    <t xml:space="preserve">wysłać bez pisma przewodniego </t>
  </si>
  <si>
    <t>Stan na koniec roku poprzedniego</t>
  </si>
  <si>
    <t xml:space="preserve">Stan na koniec roku bieżacego </t>
  </si>
  <si>
    <t>A.</t>
  </si>
  <si>
    <t xml:space="preserve"> Przychody netto z podstawowej działalności operacyjnej</t>
  </si>
  <si>
    <t xml:space="preserve">I. </t>
  </si>
  <si>
    <t>Przychody netto ze sprzedaży produktów</t>
  </si>
  <si>
    <t xml:space="preserve">II.  </t>
  </si>
  <si>
    <t>Zmiana stanu produktów (zwiększenie - wartość dodatnia, zmniejszenie - wartość ujemna)</t>
  </si>
  <si>
    <t xml:space="preserve">III. </t>
  </si>
  <si>
    <t>Koszt wytworzenia produktów na własne potrzeby jednostki</t>
  </si>
  <si>
    <t>IV.</t>
  </si>
  <si>
    <t>Przychody netto ze sprzedaży towarów i materiałów</t>
  </si>
  <si>
    <t xml:space="preserve">V.  </t>
  </si>
  <si>
    <t>Dotacje na finansowanie działalności podstawowej</t>
  </si>
  <si>
    <t xml:space="preserve">VI.  </t>
  </si>
  <si>
    <t xml:space="preserve">B. </t>
  </si>
  <si>
    <t>Koszty działalności operacyjnej</t>
  </si>
  <si>
    <t xml:space="preserve">Amortyzacja  </t>
  </si>
  <si>
    <t xml:space="preserve">II. </t>
  </si>
  <si>
    <t xml:space="preserve">Zużycie materiałów i energii </t>
  </si>
  <si>
    <t xml:space="preserve">IV. </t>
  </si>
  <si>
    <t xml:space="preserve">VI. </t>
  </si>
  <si>
    <t xml:space="preserve">VII. </t>
  </si>
  <si>
    <t xml:space="preserve">VIII. </t>
  </si>
  <si>
    <t xml:space="preserve">Wartość sprzedanych towarów i materiałów </t>
  </si>
  <si>
    <t xml:space="preserve">IX. </t>
  </si>
  <si>
    <t>Inne świadczenia finansowane z budżetu</t>
  </si>
  <si>
    <t xml:space="preserve">X. </t>
  </si>
  <si>
    <t xml:space="preserve">Pozostałe obciążenia </t>
  </si>
  <si>
    <t xml:space="preserve">C. </t>
  </si>
  <si>
    <t>Zysk (strata) z działalności podstawowej (A - B)</t>
  </si>
  <si>
    <t xml:space="preserve">D. </t>
  </si>
  <si>
    <t>Pozostałe przychody operacyjne</t>
  </si>
  <si>
    <t>Zysk ze zbycia  niefinansowanych aktywów trwałych</t>
  </si>
  <si>
    <t>II.</t>
  </si>
  <si>
    <t>Dotacje</t>
  </si>
  <si>
    <t>Inne przychody operacyjne</t>
  </si>
  <si>
    <t>E.</t>
  </si>
  <si>
    <t>Pozostałe koszty operacyjne</t>
  </si>
  <si>
    <t>Koszty  inwestycji finansowanych ze środków własnych samorządowych zakładów budżetowych i dochodów jednostek budżetowych gromadzonych na wydzielonym rachunku</t>
  </si>
  <si>
    <t>F.</t>
  </si>
  <si>
    <t>Zysk (strata) z działalności operacyjnej (C + D - E)</t>
  </si>
  <si>
    <t>G.</t>
  </si>
  <si>
    <t xml:space="preserve"> Przychody finansowe</t>
  </si>
  <si>
    <t xml:space="preserve"> Dywidendy i udziały w zyskach</t>
  </si>
  <si>
    <t xml:space="preserve"> Inne</t>
  </si>
  <si>
    <t>H.</t>
  </si>
  <si>
    <t xml:space="preserve"> Koszty finansowe</t>
  </si>
  <si>
    <t xml:space="preserve"> Zysk ( strata ) brutto (F+G-H)</t>
  </si>
  <si>
    <t>J.</t>
  </si>
  <si>
    <t xml:space="preserve"> Podatek dochodowy </t>
  </si>
  <si>
    <t>Informacje uzupełniające istotne dla oceny rzetelności i przejrzystości sytuacji finansowej:</t>
  </si>
  <si>
    <t>2. …………………………………………………………………………………………………………………………………………………………………….</t>
  </si>
  <si>
    <t>3. …………………………………………………………………………………………………………………………………………………………………….</t>
  </si>
  <si>
    <t>.................................</t>
  </si>
  <si>
    <t>............................</t>
  </si>
  <si>
    <r>
      <t>( główny księgowy</t>
    </r>
    <r>
      <rPr>
        <sz val="10"/>
        <rFont val="Arial CE"/>
        <family val="2"/>
      </rPr>
      <t>)</t>
    </r>
  </si>
  <si>
    <t>(rok, miesiąc,dzień)</t>
  </si>
  <si>
    <t>(kierownik jednostki)</t>
  </si>
  <si>
    <t>Zestawienie zmian w funduszu jednostki</t>
  </si>
  <si>
    <t xml:space="preserve">sporządzone na dzień </t>
  </si>
  <si>
    <t xml:space="preserve">Stan na koniec roku bieżącego </t>
  </si>
  <si>
    <t>Fundusz jednostki na początek okresu (BO)</t>
  </si>
  <si>
    <t>1.</t>
  </si>
  <si>
    <t>Zwiększenia funduszu ( z tytułu)</t>
  </si>
  <si>
    <t xml:space="preserve">1.1. </t>
  </si>
  <si>
    <t>Zysk bilansowy za rok ubiegły</t>
  </si>
  <si>
    <t>1.2.</t>
  </si>
  <si>
    <t xml:space="preserve">Zrealizowane wydatki budżetowe </t>
  </si>
  <si>
    <t>1.3.</t>
  </si>
  <si>
    <t>Zrealizowane płatności ze środków europejskich</t>
  </si>
  <si>
    <t xml:space="preserve">1.4. 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</si>
  <si>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</si>
  <si>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</si>
  <si>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</si>
  <si>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</si>
  <si>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</si>
  <si>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</si>
  <si>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</si>
  <si>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</si>
  <si>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</si>
  <si>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</si>
  <si>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</si>
  <si>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</si>
  <si>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</si>
  <si>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2.</t>
  </si>
  <si>
    <t>Zmniejszenia funduszu jednostki (z tytułu)</t>
  </si>
  <si>
    <t xml:space="preserve">2.1. </t>
  </si>
  <si>
    <t>Strata za rok ubiegły</t>
  </si>
  <si>
    <t xml:space="preserve">2.2. </t>
  </si>
  <si>
    <t>Zrealizowane dochody budżetowe</t>
  </si>
  <si>
    <t>2.3.</t>
  </si>
  <si>
    <t>Rozliczenie wyniku finansowego i środków obrotowych za rok ubiegły</t>
  </si>
  <si>
    <t xml:space="preserve">2.4. </t>
  </si>
  <si>
    <t xml:space="preserve">Dotacje i środki na inwestycje </t>
  </si>
  <si>
    <t xml:space="preserve">2.5. </t>
  </si>
  <si>
    <t>2.6.</t>
  </si>
  <si>
    <t>Wartość sprzedanych i nieodpłatnie przekazanych środków trwałych i środków trwałych w budowie oraz wartości niematerialnych i prawnych</t>
  </si>
  <si>
    <t xml:space="preserve">2.7. </t>
  </si>
  <si>
    <t>Pasywa przejęte od zlikwidowanych lub połączonych jednostek</t>
  </si>
  <si>
    <t xml:space="preserve">2.8. </t>
  </si>
  <si>
    <t>Aktywa przekazane w ramach centralnego zaopatrzenia</t>
  </si>
  <si>
    <t xml:space="preserve">2.9. </t>
  </si>
  <si>
    <t xml:space="preserve">Inne zmniejszenia </t>
  </si>
  <si>
    <t>Fundusz jednostki na koniec okresu ( BZ )</t>
  </si>
  <si>
    <t>III.</t>
  </si>
  <si>
    <t>Wynik finansowy netto za rok bieżący (+ ,-)</t>
  </si>
  <si>
    <t>zysk netto (+)</t>
  </si>
  <si>
    <t>strata netto (-)</t>
  </si>
  <si>
    <t>Fundusz  (II+,-III)</t>
  </si>
  <si>
    <t>1. …………………………………………………………………………………………………………………………………………….</t>
  </si>
  <si>
    <t>2. …………………………………………………………………………………………………………………………………………….</t>
  </si>
  <si>
    <t>3. …………………………………………………………………………………………………………………………………………….</t>
  </si>
  <si>
    <t>4. …………………………………………………………………………………………………………………………………………….</t>
  </si>
  <si>
    <t>5. …………………………………………………………………………………………………………………………………………….</t>
  </si>
  <si>
    <t>…………………………</t>
  </si>
  <si>
    <r>
      <t xml:space="preserve">   ( główny księgowy</t>
    </r>
    <r>
      <rPr>
        <sz val="10"/>
        <rFont val="Arial CE"/>
        <family val="2"/>
      </rPr>
      <t>)</t>
    </r>
  </si>
  <si>
    <t>(rok, miesiąc, dzień)</t>
  </si>
  <si>
    <t xml:space="preserve">   (kierownik jednostki)</t>
  </si>
  <si>
    <t>Urząd Miasta Lublin                                              Wydział Oświaty i Wychowania</t>
  </si>
  <si>
    <t>sporządzony</t>
  </si>
  <si>
    <t>wysłać bez pisma przewodniego</t>
  </si>
  <si>
    <t>1.1. Zysk netto (+)</t>
  </si>
  <si>
    <t>1.2. Strata netto (-)</t>
  </si>
  <si>
    <t>5. Akcje i udziały</t>
  </si>
  <si>
    <t>Przychody z tytułu dochodów budżetowych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</si>
  <si>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</si>
  <si>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</si>
  <si>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</si>
  <si>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</si>
  <si>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</si>
  <si>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 xml:space="preserve"> Pozostałe koszty operacyjne</t>
  </si>
  <si>
    <t xml:space="preserve"> Odsetki</t>
  </si>
  <si>
    <t>1. Informacie o kwocie i charakterze poszczególnych pozycji przychodów lub kosztów o nadzwyczajnej wartości lub które wystąpiły incydentalnie.</t>
  </si>
  <si>
    <t>3.</t>
  </si>
  <si>
    <t>III.Rezerwy na zobowiązania</t>
  </si>
  <si>
    <t>IV. Rozliczenia międzyokresowe przychodów</t>
  </si>
  <si>
    <t>I.</t>
  </si>
  <si>
    <r>
      <t xml:space="preserve">BILANS                                                                                                                                                 </t>
    </r>
    <r>
      <rPr>
        <sz val="8"/>
        <rFont val="Arial CE"/>
        <family val="2"/>
      </rPr>
      <t xml:space="preserve"> jednostki budżetowej,                                                                                                 i samorządowego zakładu                                               budżetowego                                                                 </t>
    </r>
  </si>
  <si>
    <t>B. Fundusze placówek</t>
  </si>
  <si>
    <t>K</t>
  </si>
  <si>
    <t xml:space="preserve"> Pozostałe obowiązkowe zmniejszenia zysku (zwiększenia straty)</t>
  </si>
  <si>
    <t>L</t>
  </si>
  <si>
    <t xml:space="preserve"> Zysk ( strata ) netto ( I – J - K)</t>
  </si>
  <si>
    <t xml:space="preserve"> na dzień 31.12.2020 r.</t>
  </si>
  <si>
    <t>sporządzony na dzień 31.12.2020 r.</t>
  </si>
  <si>
    <t>Nadwyżka dochodów własnych jednostek budżetowych, nadwyżka środków obrotowych samorządowych zakładów budżetowych</t>
  </si>
  <si>
    <t>*000767397</t>
  </si>
  <si>
    <t>Szkoła Podstawowa nr 39 im. Szarych Szeregów w Lublinie</t>
  </si>
  <si>
    <t xml:space="preserve">Szkoła Podstawowa nr 39 im. Szarych Szeregów </t>
  </si>
  <si>
    <t>Numer identyfikacyjny REGON *000767397</t>
  </si>
  <si>
    <t>31.12.2020</t>
  </si>
  <si>
    <t>08.03.2021</t>
  </si>
  <si>
    <t>……08.03.2021…………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</si>
</sst>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i/>
      <sz val="7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0"/>
    </font>
    <font>
      <b/>
      <sz val="7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0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" fontId="10" fillId="33" borderId="15" xfId="0" applyNumberFormat="1" applyFont="1" applyFill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34" borderId="0" xfId="0" applyFill="1" applyAlignment="1">
      <alignment/>
    </xf>
    <xf numFmtId="0" fontId="8" fillId="33" borderId="16" xfId="0" applyFont="1" applyFill="1" applyBorder="1" applyAlignment="1">
      <alignment vertical="center"/>
    </xf>
    <xf numFmtId="4" fontId="10" fillId="33" borderId="15" xfId="0" applyNumberFormat="1" applyFont="1" applyFill="1" applyBorder="1" applyAlignment="1">
      <alignment/>
    </xf>
    <xf numFmtId="0" fontId="10" fillId="33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33" borderId="15" xfId="0" applyNumberForma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wrapText="1"/>
      <protection locked="0"/>
    </xf>
    <xf numFmtId="4" fontId="3" fillId="34" borderId="15" xfId="0" applyNumberFormat="1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 locked="0"/>
    </xf>
    <xf numFmtId="0" fontId="7" fillId="34" borderId="15" xfId="0" applyFont="1" applyFill="1" applyBorder="1" applyAlignment="1" applyProtection="1">
      <alignment wrapText="1"/>
      <protection locked="0"/>
    </xf>
    <xf numFmtId="4" fontId="14" fillId="34" borderId="15" xfId="0" applyNumberFormat="1" applyFont="1" applyFill="1" applyBorder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 locked="0"/>
    </xf>
    <xf numFmtId="4" fontId="14" fillId="34" borderId="15" xfId="0" applyNumberFormat="1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wrapText="1"/>
      <protection locked="0"/>
    </xf>
    <xf numFmtId="4" fontId="0" fillId="34" borderId="15" xfId="0" applyNumberFormat="1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 locked="0"/>
    </xf>
    <xf numFmtId="4" fontId="0" fillId="34" borderId="15" xfId="0" applyNumberFormat="1" applyFont="1" applyFill="1" applyBorder="1" applyAlignment="1" applyProtection="1">
      <alignment/>
      <protection locked="0"/>
    </xf>
    <xf numFmtId="4" fontId="14" fillId="34" borderId="15" xfId="0" applyNumberFormat="1" applyFont="1" applyFill="1" applyBorder="1" applyAlignment="1" applyProtection="1">
      <alignment horizontal="right"/>
      <protection locked="0"/>
    </xf>
    <xf numFmtId="0" fontId="2" fillId="34" borderId="15" xfId="0" applyFont="1" applyFill="1" applyBorder="1" applyAlignment="1" applyProtection="1">
      <alignment wrapText="1"/>
      <protection/>
    </xf>
    <xf numFmtId="4" fontId="0" fillId="34" borderId="15" xfId="0" applyNumberFormat="1" applyFont="1" applyFill="1" applyBorder="1" applyAlignment="1" applyProtection="1">
      <alignment horizontal="right"/>
      <protection locked="0"/>
    </xf>
    <xf numFmtId="4" fontId="3" fillId="34" borderId="15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wrapText="1"/>
      <protection locked="0"/>
    </xf>
    <xf numFmtId="4" fontId="14" fillId="34" borderId="10" xfId="0" applyNumberFormat="1" applyFont="1" applyFill="1" applyBorder="1" applyAlignment="1" applyProtection="1">
      <alignment/>
      <protection locked="0"/>
    </xf>
    <xf numFmtId="4" fontId="0" fillId="34" borderId="16" xfId="0" applyNumberFormat="1" applyFont="1" applyFill="1" applyBorder="1" applyAlignment="1" applyProtection="1">
      <alignment/>
      <protection locked="0"/>
    </xf>
    <xf numFmtId="4" fontId="0" fillId="34" borderId="16" xfId="0" applyNumberFormat="1" applyFont="1" applyFill="1" applyBorder="1" applyAlignment="1" applyProtection="1">
      <alignment horizontal="right"/>
      <protection locked="0"/>
    </xf>
    <xf numFmtId="0" fontId="2" fillId="34" borderId="21" xfId="0" applyFont="1" applyFill="1" applyBorder="1" applyAlignment="1" applyProtection="1">
      <alignment/>
      <protection locked="0"/>
    </xf>
    <xf numFmtId="4" fontId="0" fillId="34" borderId="21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4" fontId="0" fillId="34" borderId="0" xfId="0" applyNumberFormat="1" applyFill="1" applyAlignment="1" applyProtection="1">
      <alignment/>
      <protection/>
    </xf>
    <xf numFmtId="0" fontId="5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5" fillId="34" borderId="17" xfId="0" applyFont="1" applyFill="1" applyBorder="1" applyAlignment="1" applyProtection="1">
      <alignment horizontal="center"/>
      <protection locked="0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6" fillId="34" borderId="22" xfId="0" applyFont="1" applyFill="1" applyBorder="1" applyAlignment="1" applyProtection="1">
      <alignment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>
      <alignment vertical="center"/>
    </xf>
    <xf numFmtId="4" fontId="3" fillId="34" borderId="15" xfId="0" applyNumberFormat="1" applyFont="1" applyFill="1" applyBorder="1" applyAlignment="1" applyProtection="1">
      <alignment vertical="center"/>
      <protection locked="0"/>
    </xf>
    <xf numFmtId="0" fontId="13" fillId="34" borderId="22" xfId="0" applyFont="1" applyFill="1" applyBorder="1" applyAlignment="1">
      <alignment vertical="center"/>
    </xf>
    <xf numFmtId="4" fontId="15" fillId="34" borderId="15" xfId="0" applyNumberFormat="1" applyFont="1" applyFill="1" applyBorder="1" applyAlignment="1" applyProtection="1">
      <alignment vertical="center"/>
      <protection/>
    </xf>
    <xf numFmtId="0" fontId="9" fillId="34" borderId="22" xfId="0" applyFont="1" applyFill="1" applyBorder="1" applyAlignment="1">
      <alignment vertical="center"/>
    </xf>
    <xf numFmtId="4" fontId="0" fillId="34" borderId="15" xfId="0" applyNumberFormat="1" applyFill="1" applyBorder="1" applyAlignment="1" applyProtection="1">
      <alignment vertical="center"/>
      <protection locked="0"/>
    </xf>
    <xf numFmtId="0" fontId="13" fillId="34" borderId="16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left" vertical="center"/>
    </xf>
    <xf numFmtId="4" fontId="3" fillId="34" borderId="15" xfId="0" applyNumberFormat="1" applyFont="1" applyFill="1" applyBorder="1" applyAlignment="1" applyProtection="1">
      <alignment vertical="center"/>
      <protection/>
    </xf>
    <xf numFmtId="0" fontId="9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vertical="center"/>
    </xf>
    <xf numFmtId="0" fontId="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1" fillId="34" borderId="0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6" fillId="34" borderId="15" xfId="0" applyFont="1" applyFill="1" applyBorder="1" applyAlignment="1" applyProtection="1">
      <alignment wrapText="1"/>
      <protection locked="0"/>
    </xf>
    <xf numFmtId="0" fontId="16" fillId="34" borderId="15" xfId="0" applyFont="1" applyFill="1" applyBorder="1" applyAlignment="1" applyProtection="1">
      <alignment/>
      <protection locked="0"/>
    </xf>
    <xf numFmtId="4" fontId="0" fillId="34" borderId="15" xfId="0" applyNumberFormat="1" applyFont="1" applyFill="1" applyBorder="1" applyAlignment="1" applyProtection="1">
      <alignment/>
      <protection locked="0"/>
    </xf>
    <xf numFmtId="4" fontId="15" fillId="34" borderId="16" xfId="0" applyNumberFormat="1" applyFont="1" applyFill="1" applyBorder="1" applyAlignment="1" applyProtection="1">
      <alignment/>
      <protection/>
    </xf>
    <xf numFmtId="4" fontId="15" fillId="34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64" fontId="5" fillId="34" borderId="0" xfId="0" applyNumberFormat="1" applyFont="1" applyFill="1" applyAlignment="1" applyProtection="1">
      <alignment horizontal="center"/>
      <protection locked="0"/>
    </xf>
    <xf numFmtId="4" fontId="15" fillId="34" borderId="15" xfId="0" applyNumberFormat="1" applyFont="1" applyFill="1" applyBorder="1" applyAlignment="1" applyProtection="1">
      <alignment/>
      <protection/>
    </xf>
    <xf numFmtId="4" fontId="14" fillId="34" borderId="23" xfId="0" applyNumberFormat="1" applyFont="1" applyFill="1" applyBorder="1" applyAlignment="1" applyProtection="1">
      <alignment/>
      <protection locked="0"/>
    </xf>
    <xf numFmtId="4" fontId="3" fillId="34" borderId="15" xfId="0" applyNumberFormat="1" applyFont="1" applyFill="1" applyBorder="1" applyAlignment="1" applyProtection="1">
      <alignment/>
      <protection locked="0"/>
    </xf>
    <xf numFmtId="0" fontId="10" fillId="35" borderId="24" xfId="0" applyFont="1" applyFill="1" applyBorder="1" applyAlignment="1" applyProtection="1">
      <alignment vertical="center"/>
      <protection/>
    </xf>
    <xf numFmtId="4" fontId="4" fillId="34" borderId="23" xfId="0" applyNumberFormat="1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 wrapText="1"/>
      <protection/>
    </xf>
    <xf numFmtId="0" fontId="16" fillId="34" borderId="15" xfId="0" applyFont="1" applyFill="1" applyBorder="1" applyAlignment="1" applyProtection="1">
      <alignment wrapText="1"/>
      <protection/>
    </xf>
    <xf numFmtId="0" fontId="17" fillId="34" borderId="25" xfId="0" applyFont="1" applyFill="1" applyBorder="1" applyAlignment="1" applyProtection="1">
      <alignment horizontal="left" wrapText="1"/>
      <protection locked="0"/>
    </xf>
    <xf numFmtId="0" fontId="2" fillId="34" borderId="26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wrapText="1"/>
      <protection/>
    </xf>
    <xf numFmtId="0" fontId="4" fillId="34" borderId="28" xfId="0" applyFont="1" applyFill="1" applyBorder="1" applyAlignment="1" applyProtection="1">
      <alignment horizontal="center" wrapText="1"/>
      <protection/>
    </xf>
    <xf numFmtId="0" fontId="4" fillId="34" borderId="26" xfId="0" applyFont="1" applyFill="1" applyBorder="1" applyAlignment="1" applyProtection="1">
      <alignment wrapText="1"/>
      <protection/>
    </xf>
    <xf numFmtId="0" fontId="2" fillId="34" borderId="29" xfId="0" applyFont="1" applyFill="1" applyBorder="1" applyAlignment="1" applyProtection="1">
      <alignment horizontal="center" wrapText="1"/>
      <protection locked="0"/>
    </xf>
    <xf numFmtId="0" fontId="2" fillId="34" borderId="30" xfId="0" applyFont="1" applyFill="1" applyBorder="1" applyAlignment="1" applyProtection="1">
      <alignment/>
      <protection locked="0"/>
    </xf>
    <xf numFmtId="0" fontId="2" fillId="34" borderId="31" xfId="0" applyFont="1" applyFill="1" applyBorder="1" applyAlignment="1" applyProtection="1">
      <alignment horizontal="center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 horizontal="center"/>
      <protection locked="0"/>
    </xf>
    <xf numFmtId="0" fontId="2" fillId="34" borderId="34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/>
      <protection/>
    </xf>
    <xf numFmtId="0" fontId="5" fillId="34" borderId="36" xfId="0" applyFont="1" applyFill="1" applyBorder="1" applyAlignment="1" applyProtection="1">
      <alignment horizontal="center"/>
      <protection/>
    </xf>
    <xf numFmtId="0" fontId="2" fillId="34" borderId="35" xfId="0" applyFont="1" applyFill="1" applyBorder="1" applyAlignment="1" applyProtection="1">
      <alignment/>
      <protection/>
    </xf>
    <xf numFmtId="0" fontId="2" fillId="34" borderId="37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>
      <alignment horizontal="left"/>
    </xf>
    <xf numFmtId="0" fontId="8" fillId="35" borderId="38" xfId="0" applyFont="1" applyFill="1" applyBorder="1" applyAlignment="1" applyProtection="1">
      <alignment horizontal="left"/>
      <protection locked="0"/>
    </xf>
    <xf numFmtId="0" fontId="8" fillId="35" borderId="39" xfId="0" applyFont="1" applyFill="1" applyBorder="1" applyAlignment="1" applyProtection="1">
      <alignment horizontal="left"/>
      <protection locked="0"/>
    </xf>
    <xf numFmtId="0" fontId="8" fillId="36" borderId="38" xfId="0" applyFont="1" applyFill="1" applyBorder="1" applyAlignment="1" applyProtection="1">
      <alignment horizontal="left" wrapText="1"/>
      <protection/>
    </xf>
    <xf numFmtId="0" fontId="8" fillId="36" borderId="39" xfId="0" applyFont="1" applyFill="1" applyBorder="1" applyAlignment="1" applyProtection="1">
      <alignment horizontal="left" wrapText="1"/>
      <protection/>
    </xf>
    <xf numFmtId="0" fontId="8" fillId="36" borderId="38" xfId="0" applyFont="1" applyFill="1" applyBorder="1" applyAlignment="1" applyProtection="1">
      <alignment horizontal="left"/>
      <protection/>
    </xf>
    <xf numFmtId="0" fontId="8" fillId="36" borderId="39" xfId="0" applyFont="1" applyFill="1" applyBorder="1" applyAlignment="1" applyProtection="1">
      <alignment horizontal="left"/>
      <protection/>
    </xf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8" fillId="0" borderId="3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9" fillId="34" borderId="20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 vertical="center"/>
    </xf>
    <xf numFmtId="0" fontId="13" fillId="34" borderId="20" xfId="0" applyFont="1" applyFill="1" applyBorder="1" applyAlignment="1">
      <alignment horizontal="left" vertical="center"/>
    </xf>
    <xf numFmtId="0" fontId="9" fillId="34" borderId="20" xfId="0" applyFont="1" applyFill="1" applyBorder="1" applyAlignment="1">
      <alignment vertical="center" wrapText="1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>
      <alignment vertical="center" wrapText="1"/>
    </xf>
    <xf numFmtId="0" fontId="13" fillId="34" borderId="20" xfId="0" applyFont="1" applyFill="1" applyBorder="1" applyAlignment="1">
      <alignment vertical="center" wrapText="1"/>
    </xf>
    <xf numFmtId="0" fontId="11" fillId="34" borderId="10" xfId="0" applyFont="1" applyFill="1" applyBorder="1" applyAlignment="1" applyProtection="1">
      <alignment horizontal="left"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8" fillId="34" borderId="21" xfId="0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9" fillId="34" borderId="12" xfId="0" applyFont="1" applyFill="1" applyBorder="1" applyAlignment="1" applyProtection="1">
      <alignment horizontal="center" wrapText="1"/>
      <protection locked="0"/>
    </xf>
    <xf numFmtId="0" fontId="19" fillId="34" borderId="13" xfId="0" applyFont="1" applyFill="1" applyBorder="1" applyAlignment="1" applyProtection="1">
      <alignment horizontal="center" wrapText="1"/>
      <protection locked="0"/>
    </xf>
    <xf numFmtId="0" fontId="19" fillId="34" borderId="40" xfId="0" applyFont="1" applyFill="1" applyBorder="1" applyAlignment="1" applyProtection="1">
      <alignment horizontal="center" wrapText="1"/>
      <protection locked="0"/>
    </xf>
    <xf numFmtId="0" fontId="19" fillId="34" borderId="41" xfId="0" applyFont="1" applyFill="1" applyBorder="1" applyAlignment="1" applyProtection="1">
      <alignment horizontal="center" wrapText="1"/>
      <protection locked="0"/>
    </xf>
    <xf numFmtId="0" fontId="11" fillId="34" borderId="21" xfId="0" applyFont="1" applyFill="1" applyBorder="1" applyAlignment="1" applyProtection="1">
      <alignment horizontal="center"/>
      <protection locked="0"/>
    </xf>
    <xf numFmtId="0" fontId="9" fillId="34" borderId="21" xfId="0" applyFont="1" applyFill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"/>
  <sheetViews>
    <sheetView view="pageBreakPreview" zoomScaleSheetLayoutView="100" zoomScalePageLayoutView="0" workbookViewId="0" topLeftCell="A28">
      <selection activeCell="F10" sqref="F10"/>
    </sheetView>
  </sheetViews>
  <sheetFormatPr defaultColWidth="9.00390625" defaultRowHeight="12.75"/>
  <cols>
    <col min="1" max="1" width="24.625" style="26" customWidth="1"/>
    <col min="2" max="2" width="20.75390625" style="26" customWidth="1"/>
    <col min="3" max="3" width="18.125" style="26" customWidth="1"/>
    <col min="4" max="4" width="23.375" style="26" customWidth="1"/>
    <col min="5" max="5" width="18.875" style="26" customWidth="1"/>
    <col min="6" max="6" width="20.75390625" style="26" customWidth="1"/>
    <col min="7" max="7" width="10.125" style="27" bestFit="1" customWidth="1"/>
    <col min="8" max="8" width="9.125" style="27" customWidth="1"/>
    <col min="9" max="9" width="11.25390625" style="27" customWidth="1"/>
    <col min="10" max="16384" width="9.125" style="27" customWidth="1"/>
  </cols>
  <sheetData>
    <row r="1" spans="1:6" ht="46.5" customHeight="1">
      <c r="A1" s="110" t="s">
        <v>222</v>
      </c>
      <c r="B1" s="111"/>
      <c r="C1" s="112"/>
      <c r="D1" s="113" t="s">
        <v>212</v>
      </c>
      <c r="E1" s="114"/>
      <c r="F1" s="115" t="s">
        <v>193</v>
      </c>
    </row>
    <row r="2" spans="1:6" ht="9" customHeight="1">
      <c r="A2" s="116"/>
      <c r="B2" s="28"/>
      <c r="C2" s="29"/>
      <c r="D2" s="30" t="s">
        <v>194</v>
      </c>
      <c r="E2" s="31"/>
      <c r="F2" s="117"/>
    </row>
    <row r="3" spans="1:6" ht="12.75">
      <c r="A3" s="118" t="s">
        <v>1</v>
      </c>
      <c r="B3" s="28"/>
      <c r="C3" s="29"/>
      <c r="D3" s="32"/>
      <c r="E3" s="31"/>
      <c r="F3" s="119" t="s">
        <v>195</v>
      </c>
    </row>
    <row r="4" spans="1:6" ht="13.5" thickBot="1">
      <c r="A4" s="120" t="s">
        <v>221</v>
      </c>
      <c r="B4" s="121"/>
      <c r="C4" s="122"/>
      <c r="D4" s="123" t="s">
        <v>218</v>
      </c>
      <c r="E4" s="124"/>
      <c r="F4" s="125"/>
    </row>
    <row r="5" ht="6.75" customHeight="1"/>
    <row r="6" spans="1:6" ht="40.5" customHeight="1">
      <c r="A6" s="33" t="s">
        <v>2</v>
      </c>
      <c r="B6" s="34" t="s">
        <v>3</v>
      </c>
      <c r="C6" s="34" t="s">
        <v>4</v>
      </c>
      <c r="D6" s="33" t="s">
        <v>5</v>
      </c>
      <c r="E6" s="34" t="s">
        <v>3</v>
      </c>
      <c r="F6" s="34" t="s">
        <v>6</v>
      </c>
    </row>
    <row r="7" spans="1:6" ht="12.75">
      <c r="A7" s="35" t="s">
        <v>7</v>
      </c>
      <c r="B7" s="36">
        <f>B8+B9+B19+B20+B24</f>
        <v>5080892.17</v>
      </c>
      <c r="C7" s="36">
        <f>C8+C9+C19+C20+C24</f>
        <v>4894731.22</v>
      </c>
      <c r="D7" s="107" t="s">
        <v>8</v>
      </c>
      <c r="E7" s="36">
        <f>E8+E9+E12+E13+E14</f>
        <v>4753343.82</v>
      </c>
      <c r="F7" s="36">
        <f>F8+F9+F12+F13+F14</f>
        <v>4558155.79</v>
      </c>
    </row>
    <row r="8" spans="1:9" ht="12.75">
      <c r="A8" s="38" t="s">
        <v>9</v>
      </c>
      <c r="B8" s="39"/>
      <c r="C8" s="39"/>
      <c r="D8" s="94" t="s">
        <v>10</v>
      </c>
      <c r="E8" s="39">
        <v>8628962.5</v>
      </c>
      <c r="F8" s="39">
        <v>8368926.83</v>
      </c>
      <c r="I8" s="40"/>
    </row>
    <row r="9" spans="1:6" ht="12.75">
      <c r="A9" s="38" t="s">
        <v>11</v>
      </c>
      <c r="B9" s="41">
        <f>B10+B17+B18</f>
        <v>5080892.17</v>
      </c>
      <c r="C9" s="41">
        <f>C10+C17+C18</f>
        <v>4894731.22</v>
      </c>
      <c r="D9" s="93" t="s">
        <v>12</v>
      </c>
      <c r="E9" s="41">
        <f>E10+E11</f>
        <v>-3875618.68</v>
      </c>
      <c r="F9" s="41">
        <v>-3810771.04</v>
      </c>
    </row>
    <row r="10" spans="1:6" ht="12.75">
      <c r="A10" s="42" t="s">
        <v>13</v>
      </c>
      <c r="B10" s="43">
        <f>B11+B12+B13+B14+B15+B16</f>
        <v>5080892.17</v>
      </c>
      <c r="C10" s="43">
        <f>C11+C12+C13+C14+C15+C16</f>
        <v>4894731.22</v>
      </c>
      <c r="D10" s="44" t="s">
        <v>196</v>
      </c>
      <c r="E10" s="45"/>
      <c r="F10" s="45"/>
    </row>
    <row r="11" spans="1:6" ht="12.75">
      <c r="A11" s="42" t="s">
        <v>14</v>
      </c>
      <c r="B11" s="45">
        <v>119091.7</v>
      </c>
      <c r="C11" s="45">
        <v>119091.7</v>
      </c>
      <c r="D11" s="44" t="s">
        <v>197</v>
      </c>
      <c r="E11" s="45">
        <v>-3875618.68</v>
      </c>
      <c r="F11" s="45">
        <v>-3810771.04</v>
      </c>
    </row>
    <row r="12" spans="1:6" ht="29.25">
      <c r="A12" s="42" t="s">
        <v>15</v>
      </c>
      <c r="B12" s="45"/>
      <c r="C12" s="45"/>
      <c r="D12" s="93" t="s">
        <v>17</v>
      </c>
      <c r="E12" s="46"/>
      <c r="F12" s="46"/>
    </row>
    <row r="13" spans="1:6" ht="19.5">
      <c r="A13" s="42" t="s">
        <v>16</v>
      </c>
      <c r="B13" s="45">
        <v>4951566.79</v>
      </c>
      <c r="C13" s="45">
        <v>4772460.84</v>
      </c>
      <c r="D13" s="93" t="s">
        <v>19</v>
      </c>
      <c r="E13" s="46"/>
      <c r="F13" s="46"/>
    </row>
    <row r="14" spans="1:6" ht="12.75">
      <c r="A14" s="42" t="s">
        <v>18</v>
      </c>
      <c r="B14" s="45">
        <v>10233.68</v>
      </c>
      <c r="C14" s="45">
        <v>3178.68</v>
      </c>
      <c r="D14" s="106" t="s">
        <v>213</v>
      </c>
      <c r="E14" s="102"/>
      <c r="F14" s="102"/>
    </row>
    <row r="15" spans="1:6" ht="22.5">
      <c r="A15" s="42" t="s">
        <v>20</v>
      </c>
      <c r="B15" s="45"/>
      <c r="C15" s="45"/>
      <c r="D15" s="108" t="s">
        <v>22</v>
      </c>
      <c r="E15" s="105"/>
      <c r="F15" s="105"/>
    </row>
    <row r="16" spans="1:6" ht="22.5">
      <c r="A16" s="42" t="s">
        <v>21</v>
      </c>
      <c r="B16" s="45"/>
      <c r="C16" s="45"/>
      <c r="D16" s="108" t="s">
        <v>24</v>
      </c>
      <c r="E16" s="36">
        <f>E17+E18+E29+E30</f>
        <v>419759.76000000007</v>
      </c>
      <c r="F16" s="36">
        <f>F17+F18+F29+F30</f>
        <v>452706.71</v>
      </c>
    </row>
    <row r="17" spans="1:6" ht="25.5" customHeight="1">
      <c r="A17" s="42" t="s">
        <v>23</v>
      </c>
      <c r="B17" s="45"/>
      <c r="C17" s="45"/>
      <c r="D17" s="109" t="s">
        <v>26</v>
      </c>
      <c r="E17" s="36"/>
      <c r="F17" s="36"/>
    </row>
    <row r="18" spans="1:6" ht="19.5">
      <c r="A18" s="42" t="s">
        <v>25</v>
      </c>
      <c r="B18" s="45"/>
      <c r="C18" s="45"/>
      <c r="D18" s="109" t="s">
        <v>28</v>
      </c>
      <c r="E18" s="101">
        <f>SUM(E19:E25)+E26</f>
        <v>419759.76000000007</v>
      </c>
      <c r="F18" s="101">
        <f>SUM(F19:F25)+F26</f>
        <v>452706.71</v>
      </c>
    </row>
    <row r="19" spans="1:6" ht="19.5">
      <c r="A19" s="38" t="s">
        <v>27</v>
      </c>
      <c r="B19" s="39"/>
      <c r="C19" s="39"/>
      <c r="D19" s="42" t="s">
        <v>30</v>
      </c>
      <c r="E19" s="45">
        <v>10424.94</v>
      </c>
      <c r="F19" s="45">
        <v>11250.54</v>
      </c>
    </row>
    <row r="20" spans="1:6" ht="24.75" customHeight="1">
      <c r="A20" s="38" t="s">
        <v>29</v>
      </c>
      <c r="B20" s="97">
        <f>B21+B22+B23</f>
        <v>0</v>
      </c>
      <c r="C20" s="97">
        <f>C21+C22+C23</f>
        <v>0</v>
      </c>
      <c r="D20" s="42" t="s">
        <v>32</v>
      </c>
      <c r="E20" s="45">
        <v>29166.65</v>
      </c>
      <c r="F20" s="45">
        <v>30436</v>
      </c>
    </row>
    <row r="21" spans="1:6" ht="24" customHeight="1">
      <c r="A21" s="42" t="s">
        <v>31</v>
      </c>
      <c r="B21" s="45"/>
      <c r="C21" s="45"/>
      <c r="D21" s="47" t="s">
        <v>34</v>
      </c>
      <c r="E21" s="45">
        <v>155924.45</v>
      </c>
      <c r="F21" s="45">
        <v>170383.99</v>
      </c>
    </row>
    <row r="22" spans="1:6" ht="19.5">
      <c r="A22" s="42" t="s">
        <v>33</v>
      </c>
      <c r="B22" s="45"/>
      <c r="C22" s="45"/>
      <c r="D22" s="42" t="s">
        <v>36</v>
      </c>
      <c r="E22" s="45">
        <v>140894.51</v>
      </c>
      <c r="F22" s="45">
        <v>143919.61</v>
      </c>
    </row>
    <row r="23" spans="1:6" ht="19.5">
      <c r="A23" s="42" t="s">
        <v>35</v>
      </c>
      <c r="B23" s="45"/>
      <c r="C23" s="45"/>
      <c r="D23" s="42" t="s">
        <v>38</v>
      </c>
      <c r="E23" s="48"/>
      <c r="F23" s="48"/>
    </row>
    <row r="24" spans="1:6" ht="34.5" customHeight="1">
      <c r="A24" s="38" t="s">
        <v>37</v>
      </c>
      <c r="B24" s="39"/>
      <c r="C24" s="39"/>
      <c r="D24" s="42" t="s">
        <v>40</v>
      </c>
      <c r="E24" s="45"/>
      <c r="F24" s="45"/>
    </row>
    <row r="25" spans="1:6" ht="32.25" customHeight="1">
      <c r="A25" s="35" t="s">
        <v>39</v>
      </c>
      <c r="B25" s="36">
        <f>B26+B31+B37+B45</f>
        <v>92211.41</v>
      </c>
      <c r="C25" s="36">
        <f>C26+C31+C37+C45</f>
        <v>116131.28</v>
      </c>
      <c r="D25" s="42" t="s">
        <v>42</v>
      </c>
      <c r="E25" s="45"/>
      <c r="F25" s="45"/>
    </row>
    <row r="26" spans="1:6" ht="15" customHeight="1">
      <c r="A26" s="38" t="s">
        <v>41</v>
      </c>
      <c r="B26" s="45">
        <v>5734.15</v>
      </c>
      <c r="C26" s="45">
        <v>17476.08</v>
      </c>
      <c r="D26" s="42" t="s">
        <v>44</v>
      </c>
      <c r="E26" s="103">
        <f>SUM(E27:E28)</f>
        <v>83349.21</v>
      </c>
      <c r="F26" s="103">
        <f>SUM(F27:F28)</f>
        <v>96716.57</v>
      </c>
    </row>
    <row r="27" spans="1:6" ht="21.75" customHeight="1">
      <c r="A27" s="42" t="s">
        <v>43</v>
      </c>
      <c r="B27" s="45">
        <v>5734.15</v>
      </c>
      <c r="C27" s="45">
        <v>17476.08</v>
      </c>
      <c r="D27" s="42" t="s">
        <v>46</v>
      </c>
      <c r="E27" s="95">
        <v>83349.21</v>
      </c>
      <c r="F27" s="45">
        <v>96716.57</v>
      </c>
    </row>
    <row r="28" spans="1:6" ht="19.5" customHeight="1">
      <c r="A28" s="42" t="s">
        <v>45</v>
      </c>
      <c r="B28" s="45"/>
      <c r="C28" s="45"/>
      <c r="D28" s="42" t="s">
        <v>48</v>
      </c>
      <c r="E28" s="49"/>
      <c r="F28" s="49"/>
    </row>
    <row r="29" spans="1:6" ht="20.25" customHeight="1">
      <c r="A29" s="42" t="s">
        <v>47</v>
      </c>
      <c r="B29" s="45"/>
      <c r="C29" s="45"/>
      <c r="D29" s="93" t="s">
        <v>209</v>
      </c>
      <c r="E29" s="45"/>
      <c r="F29" s="45"/>
    </row>
    <row r="30" spans="1:6" ht="21" customHeight="1">
      <c r="A30" s="42" t="s">
        <v>49</v>
      </c>
      <c r="B30" s="45"/>
      <c r="C30" s="45"/>
      <c r="D30" s="93" t="s">
        <v>210</v>
      </c>
      <c r="E30" s="41"/>
      <c r="F30" s="41"/>
    </row>
    <row r="31" spans="1:6" ht="12.75">
      <c r="A31" s="38" t="s">
        <v>50</v>
      </c>
      <c r="B31" s="97">
        <f>B32+B33+B34+B35+B36</f>
        <v>55133.4</v>
      </c>
      <c r="C31" s="97">
        <f>C32+C33+C34+C35+C36</f>
        <v>47686.63</v>
      </c>
      <c r="D31" s="38"/>
      <c r="E31" s="36"/>
      <c r="F31" s="36"/>
    </row>
    <row r="32" spans="1:6" ht="12.75">
      <c r="A32" s="42" t="s">
        <v>52</v>
      </c>
      <c r="B32" s="45">
        <v>3111.4</v>
      </c>
      <c r="C32" s="45">
        <v>1938.63</v>
      </c>
      <c r="D32" s="38"/>
      <c r="E32" s="39"/>
      <c r="F32" s="39"/>
    </row>
    <row r="33" spans="1:6" ht="12.75">
      <c r="A33" s="42" t="s">
        <v>53</v>
      </c>
      <c r="B33" s="45"/>
      <c r="C33" s="45"/>
      <c r="D33" s="50"/>
      <c r="E33" s="51"/>
      <c r="F33" s="51"/>
    </row>
    <row r="34" spans="1:6" ht="21" customHeight="1">
      <c r="A34" s="47" t="s">
        <v>54</v>
      </c>
      <c r="B34" s="45"/>
      <c r="C34" s="45"/>
      <c r="D34" s="44"/>
      <c r="E34" s="44"/>
      <c r="F34" s="44"/>
    </row>
    <row r="35" spans="1:6" ht="30" customHeight="1">
      <c r="A35" s="42" t="s">
        <v>55</v>
      </c>
      <c r="B35" s="52">
        <v>52022</v>
      </c>
      <c r="C35" s="52">
        <v>45748</v>
      </c>
      <c r="D35" s="44"/>
      <c r="E35" s="44"/>
      <c r="F35" s="44"/>
    </row>
    <row r="36" spans="1:6" ht="17.25" customHeight="1">
      <c r="A36" s="42" t="s">
        <v>56</v>
      </c>
      <c r="B36" s="53"/>
      <c r="C36" s="53"/>
      <c r="D36" s="35"/>
      <c r="E36" s="36"/>
      <c r="F36" s="36"/>
    </row>
    <row r="37" spans="1:6" ht="18.75" customHeight="1">
      <c r="A37" s="38" t="s">
        <v>57</v>
      </c>
      <c r="B37" s="96">
        <f>B38+B39+B40+B41+B42+B43+B44</f>
        <v>31343.86</v>
      </c>
      <c r="C37" s="96">
        <f>C38+C39+C40+C41+C42+C43+C44</f>
        <v>50968.57</v>
      </c>
      <c r="D37" s="44"/>
      <c r="E37" s="45"/>
      <c r="F37" s="45"/>
    </row>
    <row r="38" spans="1:6" ht="19.5" customHeight="1">
      <c r="A38" s="42" t="s">
        <v>58</v>
      </c>
      <c r="B38" s="52"/>
      <c r="C38" s="52"/>
      <c r="D38" s="54"/>
      <c r="E38" s="55"/>
      <c r="F38" s="55"/>
    </row>
    <row r="39" spans="1:6" ht="20.25" customHeight="1">
      <c r="A39" s="42" t="s">
        <v>59</v>
      </c>
      <c r="B39" s="45">
        <v>31343.86</v>
      </c>
      <c r="C39" s="45">
        <v>50968.57</v>
      </c>
      <c r="D39" s="44"/>
      <c r="E39" s="45"/>
      <c r="F39" s="45"/>
    </row>
    <row r="40" spans="1:6" ht="19.5" customHeight="1">
      <c r="A40" s="47" t="s">
        <v>60</v>
      </c>
      <c r="B40" s="45"/>
      <c r="C40" s="45"/>
      <c r="D40" s="44"/>
      <c r="E40" s="45"/>
      <c r="F40" s="45"/>
    </row>
    <row r="41" spans="1:6" ht="15.75" customHeight="1">
      <c r="A41" s="42" t="s">
        <v>61</v>
      </c>
      <c r="B41" s="45"/>
      <c r="C41" s="45"/>
      <c r="D41" s="44"/>
      <c r="E41" s="45"/>
      <c r="F41" s="45"/>
    </row>
    <row r="42" spans="1:6" ht="12.75">
      <c r="A42" s="42" t="s">
        <v>198</v>
      </c>
      <c r="B42" s="45"/>
      <c r="C42" s="45"/>
      <c r="D42" s="44"/>
      <c r="E42" s="45"/>
      <c r="F42" s="45"/>
    </row>
    <row r="43" spans="1:6" ht="21" customHeight="1">
      <c r="A43" s="42" t="s">
        <v>62</v>
      </c>
      <c r="B43" s="39"/>
      <c r="C43" s="39"/>
      <c r="D43" s="44"/>
      <c r="E43" s="45"/>
      <c r="F43" s="45"/>
    </row>
    <row r="44" spans="1:6" ht="19.5">
      <c r="A44" s="42" t="s">
        <v>63</v>
      </c>
      <c r="B44" s="39"/>
      <c r="C44" s="39"/>
      <c r="D44" s="44"/>
      <c r="E44" s="45"/>
      <c r="F44" s="45"/>
    </row>
    <row r="45" spans="1:6" ht="12.75">
      <c r="A45" s="38" t="s">
        <v>51</v>
      </c>
      <c r="B45" s="41"/>
      <c r="C45" s="41"/>
      <c r="D45" s="44"/>
      <c r="E45" s="45"/>
      <c r="F45" s="45"/>
    </row>
    <row r="46" spans="1:6" ht="18" customHeight="1">
      <c r="A46" s="35" t="s">
        <v>64</v>
      </c>
      <c r="B46" s="36">
        <f>B7+B25</f>
        <v>5173103.58</v>
      </c>
      <c r="C46" s="36">
        <f>C7+C25</f>
        <v>5010862.5</v>
      </c>
      <c r="D46" s="37" t="s">
        <v>65</v>
      </c>
      <c r="E46" s="36">
        <f>E7+E14+E15+E16</f>
        <v>5173103.58</v>
      </c>
      <c r="F46" s="36">
        <f>F7+F14+F15+F16</f>
        <v>5010862.5</v>
      </c>
    </row>
    <row r="47" spans="1:8" s="56" customFormat="1" ht="10.5" customHeight="1">
      <c r="A47" s="26"/>
      <c r="B47" s="26"/>
      <c r="C47" s="26"/>
      <c r="D47" s="26"/>
      <c r="E47" s="26"/>
      <c r="F47" s="26"/>
      <c r="H47" s="57"/>
    </row>
    <row r="48" spans="1:6" s="56" customFormat="1" ht="5.25" customHeight="1">
      <c r="A48" s="26"/>
      <c r="B48" s="26"/>
      <c r="C48" s="26"/>
      <c r="D48" s="26"/>
      <c r="E48" s="26"/>
      <c r="F48" s="26"/>
    </row>
    <row r="49" spans="1:6" s="56" customFormat="1" ht="5.25" customHeight="1">
      <c r="A49" s="26"/>
      <c r="B49" s="26"/>
      <c r="C49" s="26"/>
      <c r="D49" s="26"/>
      <c r="E49" s="26"/>
      <c r="F49" s="26"/>
    </row>
    <row r="50" spans="1:6" s="59" customFormat="1" ht="15" customHeight="1">
      <c r="A50" s="26"/>
      <c r="B50" s="26"/>
      <c r="C50" s="26"/>
      <c r="D50" s="26"/>
      <c r="E50" s="26"/>
      <c r="F50" s="26"/>
    </row>
    <row r="51" spans="1:6" s="59" customFormat="1" ht="59.25" customHeight="1">
      <c r="A51" s="58"/>
      <c r="B51" s="58"/>
      <c r="C51" s="58"/>
      <c r="D51" s="100" t="s">
        <v>226</v>
      </c>
      <c r="E51" s="58"/>
      <c r="F51" s="58"/>
    </row>
    <row r="52" spans="1:6" ht="12.75">
      <c r="A52" s="60" t="s">
        <v>66</v>
      </c>
      <c r="B52" s="58"/>
      <c r="C52" s="58"/>
      <c r="D52" s="60" t="s">
        <v>67</v>
      </c>
      <c r="E52" s="58"/>
      <c r="F52" s="60" t="s">
        <v>132</v>
      </c>
    </row>
  </sheetData>
  <sheetProtection selectLockedCells="1" selectUnlockedCells="1"/>
  <printOptions/>
  <pageMargins left="0.7480314960629921" right="0.17" top="0.61" bottom="0.44" header="0.37" footer="0.5118110236220472"/>
  <pageSetup horizontalDpi="300" verticalDpi="300" orientation="portrait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E54"/>
  <sheetViews>
    <sheetView view="pageBreakPreview" zoomScaleSheetLayoutView="100" zoomScalePageLayoutView="0" workbookViewId="0" topLeftCell="A34">
      <selection activeCell="B19" sqref="B19:C19"/>
    </sheetView>
  </sheetViews>
  <sheetFormatPr defaultColWidth="9.00390625" defaultRowHeight="12.75"/>
  <cols>
    <col min="1" max="1" width="5.25390625" style="0" customWidth="1"/>
    <col min="2" max="2" width="38.00390625" style="0" customWidth="1"/>
    <col min="3" max="3" width="37.625" style="0" customWidth="1"/>
    <col min="4" max="5" width="19.875" style="0" customWidth="1"/>
  </cols>
  <sheetData>
    <row r="1" ht="10.5" customHeight="1"/>
    <row r="2" spans="1:5" ht="20.25" customHeight="1">
      <c r="A2" s="136" t="s">
        <v>0</v>
      </c>
      <c r="B2" s="136"/>
      <c r="C2" s="1" t="s">
        <v>68</v>
      </c>
      <c r="D2" s="136" t="s">
        <v>69</v>
      </c>
      <c r="E2" s="136"/>
    </row>
    <row r="3" spans="1:5" ht="18.75" customHeight="1">
      <c r="A3" s="146" t="s">
        <v>223</v>
      </c>
      <c r="B3" s="146"/>
      <c r="C3" s="2" t="s">
        <v>70</v>
      </c>
      <c r="D3" s="137" t="s">
        <v>71</v>
      </c>
      <c r="E3" s="137"/>
    </row>
    <row r="4" spans="1:5" ht="28.5" customHeight="1">
      <c r="A4" s="3"/>
      <c r="B4" s="4"/>
      <c r="C4" s="5"/>
      <c r="D4" s="138" t="s">
        <v>72</v>
      </c>
      <c r="E4" s="138"/>
    </row>
    <row r="5" spans="1:5" ht="12.75">
      <c r="A5" s="140" t="s">
        <v>224</v>
      </c>
      <c r="B5" s="140"/>
      <c r="C5" s="6" t="s">
        <v>219</v>
      </c>
      <c r="D5" s="139" t="s">
        <v>73</v>
      </c>
      <c r="E5" s="139"/>
    </row>
    <row r="6" spans="1:5" ht="25.5">
      <c r="A6" s="143"/>
      <c r="B6" s="144"/>
      <c r="C6" s="145"/>
      <c r="D6" s="7" t="s">
        <v>74</v>
      </c>
      <c r="E6" s="7" t="s">
        <v>75</v>
      </c>
    </row>
    <row r="7" spans="1:5" ht="18" customHeight="1">
      <c r="A7" s="8" t="s">
        <v>76</v>
      </c>
      <c r="B7" s="9" t="s">
        <v>77</v>
      </c>
      <c r="C7" s="10"/>
      <c r="D7" s="11">
        <f>SUM(D8:D13)</f>
        <v>259481.29</v>
      </c>
      <c r="E7" s="11">
        <f>SUM(E8:E13)</f>
        <v>132675.61</v>
      </c>
    </row>
    <row r="8" spans="1:5" ht="18" customHeight="1">
      <c r="A8" s="12" t="s">
        <v>78</v>
      </c>
      <c r="B8" s="133" t="s">
        <v>79</v>
      </c>
      <c r="C8" s="133"/>
      <c r="D8" s="61">
        <v>259481.29</v>
      </c>
      <c r="E8" s="61">
        <v>132675.61</v>
      </c>
    </row>
    <row r="9" spans="1:5" ht="27.75" customHeight="1">
      <c r="A9" s="12" t="s">
        <v>80</v>
      </c>
      <c r="B9" s="135" t="s">
        <v>81</v>
      </c>
      <c r="C9" s="135"/>
      <c r="D9" s="61"/>
      <c r="E9" s="62"/>
    </row>
    <row r="10" spans="1:5" ht="18" customHeight="1">
      <c r="A10" s="12" t="s">
        <v>82</v>
      </c>
      <c r="B10" s="133" t="s">
        <v>83</v>
      </c>
      <c r="C10" s="133"/>
      <c r="D10" s="61"/>
      <c r="E10" s="62"/>
    </row>
    <row r="11" spans="1:5" ht="18" customHeight="1">
      <c r="A11" s="12" t="s">
        <v>84</v>
      </c>
      <c r="B11" s="133" t="s">
        <v>85</v>
      </c>
      <c r="C11" s="133"/>
      <c r="D11" s="61"/>
      <c r="E11" s="62"/>
    </row>
    <row r="12" spans="1:5" ht="18" customHeight="1">
      <c r="A12" s="12" t="s">
        <v>86</v>
      </c>
      <c r="B12" s="14" t="s">
        <v>87</v>
      </c>
      <c r="C12" s="13"/>
      <c r="D12" s="61"/>
      <c r="E12" s="62"/>
    </row>
    <row r="13" spans="1:5" ht="18" customHeight="1">
      <c r="A13" s="12" t="s">
        <v>88</v>
      </c>
      <c r="B13" s="133" t="s">
        <v>199</v>
      </c>
      <c r="C13" s="133"/>
      <c r="D13" s="61"/>
      <c r="E13" s="62"/>
    </row>
    <row r="14" spans="1:5" ht="18" customHeight="1">
      <c r="A14" s="16" t="s">
        <v>89</v>
      </c>
      <c r="B14" s="126" t="s">
        <v>90</v>
      </c>
      <c r="C14" s="126"/>
      <c r="D14" s="11">
        <f>SUM(D15:D24)</f>
        <v>4260756.5200000005</v>
      </c>
      <c r="E14" s="11">
        <f>SUM(E15:E24)</f>
        <v>3979319.77</v>
      </c>
    </row>
    <row r="15" spans="1:5" ht="18" customHeight="1">
      <c r="A15" s="12" t="s">
        <v>78</v>
      </c>
      <c r="B15" s="133" t="s">
        <v>91</v>
      </c>
      <c r="C15" s="133"/>
      <c r="D15" s="61">
        <v>187589.17</v>
      </c>
      <c r="E15" s="62">
        <v>186160.95</v>
      </c>
    </row>
    <row r="16" spans="1:5" ht="18" customHeight="1">
      <c r="A16" s="12" t="s">
        <v>92</v>
      </c>
      <c r="B16" s="133" t="s">
        <v>93</v>
      </c>
      <c r="C16" s="133"/>
      <c r="D16" s="61">
        <v>455419.96</v>
      </c>
      <c r="E16" s="62">
        <v>294232.63</v>
      </c>
    </row>
    <row r="17" spans="1:5" ht="18" customHeight="1">
      <c r="A17" s="12" t="s">
        <v>82</v>
      </c>
      <c r="B17" s="133" t="s">
        <v>200</v>
      </c>
      <c r="C17" s="133"/>
      <c r="D17" s="61">
        <v>164331.38</v>
      </c>
      <c r="E17" s="62">
        <v>64391.95</v>
      </c>
    </row>
    <row r="18" spans="1:5" ht="18" customHeight="1">
      <c r="A18" s="12" t="s">
        <v>94</v>
      </c>
      <c r="B18" s="133" t="s">
        <v>201</v>
      </c>
      <c r="C18" s="133"/>
      <c r="D18" s="61">
        <v>58</v>
      </c>
      <c r="E18" s="62"/>
    </row>
    <row r="19" spans="1:5" ht="18" customHeight="1">
      <c r="A19" s="12" t="s">
        <v>86</v>
      </c>
      <c r="B19" s="133" t="s">
        <v>202</v>
      </c>
      <c r="C19" s="133"/>
      <c r="D19" s="61">
        <v>2765495.66</v>
      </c>
      <c r="E19" s="62">
        <v>2746083.6</v>
      </c>
    </row>
    <row r="20" spans="1:5" ht="18" customHeight="1">
      <c r="A20" s="12" t="s">
        <v>95</v>
      </c>
      <c r="B20" s="142" t="s">
        <v>203</v>
      </c>
      <c r="C20" s="142"/>
      <c r="D20" s="61">
        <v>653178.46</v>
      </c>
      <c r="E20" s="62">
        <v>676878.7</v>
      </c>
    </row>
    <row r="21" spans="1:5" ht="18" customHeight="1">
      <c r="A21" s="12" t="s">
        <v>96</v>
      </c>
      <c r="B21" s="133" t="s">
        <v>204</v>
      </c>
      <c r="C21" s="133"/>
      <c r="D21" s="61">
        <v>10829.32</v>
      </c>
      <c r="E21" s="62">
        <v>3124.05</v>
      </c>
    </row>
    <row r="22" spans="1:5" ht="18" customHeight="1">
      <c r="A22" s="12" t="s">
        <v>97</v>
      </c>
      <c r="B22" s="133" t="s">
        <v>98</v>
      </c>
      <c r="C22" s="133"/>
      <c r="D22" s="61"/>
      <c r="E22" s="62"/>
    </row>
    <row r="23" spans="1:5" ht="18" customHeight="1">
      <c r="A23" s="12" t="s">
        <v>99</v>
      </c>
      <c r="B23" s="133" t="s">
        <v>100</v>
      </c>
      <c r="C23" s="133"/>
      <c r="D23" s="62">
        <v>23854.57</v>
      </c>
      <c r="E23" s="62">
        <v>8447.89</v>
      </c>
    </row>
    <row r="24" spans="1:5" ht="18" customHeight="1">
      <c r="A24" s="12" t="s">
        <v>101</v>
      </c>
      <c r="B24" s="133" t="s">
        <v>102</v>
      </c>
      <c r="C24" s="133"/>
      <c r="D24" s="62"/>
      <c r="E24" s="62"/>
    </row>
    <row r="25" spans="1:5" ht="18" customHeight="1">
      <c r="A25" s="16" t="s">
        <v>103</v>
      </c>
      <c r="B25" s="126" t="s">
        <v>104</v>
      </c>
      <c r="C25" s="126"/>
      <c r="D25" s="17">
        <f>SUM(D7-D14)</f>
        <v>-4001275.2300000004</v>
      </c>
      <c r="E25" s="17">
        <f>SUM(E7-E14)</f>
        <v>-3846644.16</v>
      </c>
    </row>
    <row r="26" spans="1:5" ht="18" customHeight="1">
      <c r="A26" s="16" t="s">
        <v>105</v>
      </c>
      <c r="B26" s="126" t="s">
        <v>106</v>
      </c>
      <c r="C26" s="126"/>
      <c r="D26" s="17">
        <f>SUM(D27:D29)</f>
        <v>125297.42</v>
      </c>
      <c r="E26" s="17">
        <f>SUM(E27:E29)</f>
        <v>35791.49</v>
      </c>
    </row>
    <row r="27" spans="1:5" ht="18" customHeight="1">
      <c r="A27" s="12" t="s">
        <v>78</v>
      </c>
      <c r="B27" s="133" t="s">
        <v>107</v>
      </c>
      <c r="C27" s="133"/>
      <c r="D27" s="62"/>
      <c r="E27" s="62"/>
    </row>
    <row r="28" spans="1:5" ht="18" customHeight="1">
      <c r="A28" s="12" t="s">
        <v>108</v>
      </c>
      <c r="B28" s="133" t="s">
        <v>109</v>
      </c>
      <c r="C28" s="133"/>
      <c r="D28" s="62"/>
      <c r="E28" s="62"/>
    </row>
    <row r="29" spans="1:5" ht="18" customHeight="1">
      <c r="A29" s="12" t="s">
        <v>82</v>
      </c>
      <c r="B29" s="133" t="s">
        <v>110</v>
      </c>
      <c r="C29" s="133"/>
      <c r="D29" s="62">
        <v>125297.42</v>
      </c>
      <c r="E29" s="62">
        <v>35791.49</v>
      </c>
    </row>
    <row r="30" spans="1:5" ht="18" customHeight="1">
      <c r="A30" s="18" t="s">
        <v>111</v>
      </c>
      <c r="B30" s="126" t="s">
        <v>112</v>
      </c>
      <c r="C30" s="126"/>
      <c r="D30" s="17">
        <f>SUM(D31:D32)</f>
        <v>0</v>
      </c>
      <c r="E30" s="17">
        <f>SUM(E31:E32)</f>
        <v>0</v>
      </c>
    </row>
    <row r="31" spans="1:5" ht="43.5" customHeight="1">
      <c r="A31" s="19" t="s">
        <v>78</v>
      </c>
      <c r="B31" s="134" t="s">
        <v>113</v>
      </c>
      <c r="C31" s="134"/>
      <c r="D31" s="62"/>
      <c r="E31" s="62"/>
    </row>
    <row r="32" spans="1:5" ht="18" customHeight="1">
      <c r="A32" s="19" t="s">
        <v>108</v>
      </c>
      <c r="B32" s="133" t="s">
        <v>205</v>
      </c>
      <c r="C32" s="133"/>
      <c r="D32" s="62"/>
      <c r="E32" s="62"/>
    </row>
    <row r="33" spans="1:5" ht="18" customHeight="1">
      <c r="A33" s="18" t="s">
        <v>114</v>
      </c>
      <c r="B33" s="126" t="s">
        <v>115</v>
      </c>
      <c r="C33" s="126"/>
      <c r="D33" s="17">
        <f>SUM(D25+D26)-D30</f>
        <v>-3875977.8100000005</v>
      </c>
      <c r="E33" s="17">
        <f>SUM(E25+E26)-E30</f>
        <v>-3810852.67</v>
      </c>
    </row>
    <row r="34" spans="1:5" ht="18" customHeight="1">
      <c r="A34" s="18" t="s">
        <v>116</v>
      </c>
      <c r="B34" s="126" t="s">
        <v>117</v>
      </c>
      <c r="C34" s="126"/>
      <c r="D34" s="17">
        <f>SUM(D35:D37)</f>
        <v>400.79</v>
      </c>
      <c r="E34" s="17">
        <f>SUM(E35:E37)</f>
        <v>82.83</v>
      </c>
    </row>
    <row r="35" spans="1:5" ht="18" customHeight="1">
      <c r="A35" s="19" t="s">
        <v>78</v>
      </c>
      <c r="B35" s="133" t="s">
        <v>118</v>
      </c>
      <c r="C35" s="133"/>
      <c r="D35" s="62"/>
      <c r="E35" s="62"/>
    </row>
    <row r="36" spans="1:5" ht="18" customHeight="1">
      <c r="A36" s="19" t="s">
        <v>108</v>
      </c>
      <c r="B36" s="133" t="s">
        <v>206</v>
      </c>
      <c r="C36" s="133"/>
      <c r="D36" s="62">
        <v>400.79</v>
      </c>
      <c r="E36" s="62">
        <v>82.83</v>
      </c>
    </row>
    <row r="37" spans="1:5" ht="18" customHeight="1">
      <c r="A37" s="19" t="s">
        <v>82</v>
      </c>
      <c r="B37" s="133" t="s">
        <v>119</v>
      </c>
      <c r="C37" s="133"/>
      <c r="D37" s="62"/>
      <c r="E37" s="62"/>
    </row>
    <row r="38" spans="1:5" ht="18" customHeight="1">
      <c r="A38" s="18" t="s">
        <v>120</v>
      </c>
      <c r="B38" s="126" t="s">
        <v>121</v>
      </c>
      <c r="C38" s="126"/>
      <c r="D38" s="17">
        <f>SUM(D39:D40)</f>
        <v>25.01</v>
      </c>
      <c r="E38" s="17">
        <f>SUM(E39:E40)</f>
        <v>1.2</v>
      </c>
    </row>
    <row r="39" spans="1:5" ht="18" customHeight="1">
      <c r="A39" s="19" t="s">
        <v>78</v>
      </c>
      <c r="B39" s="133" t="s">
        <v>206</v>
      </c>
      <c r="C39" s="133"/>
      <c r="D39" s="62">
        <v>25.01</v>
      </c>
      <c r="E39" s="62">
        <v>1.2</v>
      </c>
    </row>
    <row r="40" spans="1:5" ht="18" customHeight="1">
      <c r="A40" s="19" t="s">
        <v>108</v>
      </c>
      <c r="B40" s="133" t="s">
        <v>119</v>
      </c>
      <c r="C40" s="133"/>
      <c r="D40" s="62"/>
      <c r="E40" s="62"/>
    </row>
    <row r="41" spans="1:5" ht="18" customHeight="1">
      <c r="A41" s="18" t="s">
        <v>211</v>
      </c>
      <c r="B41" s="126" t="s">
        <v>122</v>
      </c>
      <c r="C41" s="126"/>
      <c r="D41" s="17">
        <f>(D33+D34)-D38</f>
        <v>-3875602.0300000003</v>
      </c>
      <c r="E41" s="17">
        <f>(E33+E34)-E38</f>
        <v>-3810771.04</v>
      </c>
    </row>
    <row r="42" spans="1:5" ht="18" customHeight="1">
      <c r="A42" s="104" t="s">
        <v>123</v>
      </c>
      <c r="B42" s="127" t="s">
        <v>124</v>
      </c>
      <c r="C42" s="128"/>
      <c r="D42" s="20"/>
      <c r="E42" s="20"/>
    </row>
    <row r="43" spans="1:5" ht="30.75" customHeight="1">
      <c r="A43" s="104" t="s">
        <v>214</v>
      </c>
      <c r="B43" s="129" t="s">
        <v>215</v>
      </c>
      <c r="C43" s="130"/>
      <c r="D43" s="20">
        <v>16.65</v>
      </c>
      <c r="E43" s="20"/>
    </row>
    <row r="44" spans="1:5" ht="18" customHeight="1">
      <c r="A44" s="104" t="s">
        <v>216</v>
      </c>
      <c r="B44" s="131" t="s">
        <v>217</v>
      </c>
      <c r="C44" s="132"/>
      <c r="D44" s="17">
        <f>SUM(D41-D42-D43)</f>
        <v>-3875618.68</v>
      </c>
      <c r="E44" s="17">
        <f>SUM(E41-E42-E43)</f>
        <v>-3810771.04</v>
      </c>
    </row>
    <row r="46" spans="1:2" ht="12.75">
      <c r="A46" s="21" t="s">
        <v>125</v>
      </c>
      <c r="B46" s="22"/>
    </row>
    <row r="48" ht="12.75">
      <c r="A48" t="s">
        <v>207</v>
      </c>
    </row>
    <row r="49" ht="12.75">
      <c r="A49" t="s">
        <v>126</v>
      </c>
    </row>
    <row r="50" ht="12.75">
      <c r="A50" t="s">
        <v>127</v>
      </c>
    </row>
    <row r="52" ht="12.75">
      <c r="C52" s="98"/>
    </row>
    <row r="53" spans="1:5" ht="15">
      <c r="A53" s="23" t="s">
        <v>128</v>
      </c>
      <c r="B53" s="23"/>
      <c r="C53" s="98" t="s">
        <v>226</v>
      </c>
      <c r="E53" t="s">
        <v>129</v>
      </c>
    </row>
    <row r="54" spans="1:5" ht="12.75">
      <c r="A54" s="24" t="s">
        <v>130</v>
      </c>
      <c r="B54" s="24"/>
      <c r="C54" s="25" t="s">
        <v>131</v>
      </c>
      <c r="D54" s="24"/>
      <c r="E54" s="24" t="s">
        <v>132</v>
      </c>
    </row>
  </sheetData>
  <sheetProtection selectLockedCells="1" selectUnlockedCells="1"/>
  <mergeCells count="44">
    <mergeCell ref="A2:B2"/>
    <mergeCell ref="D2:E2"/>
    <mergeCell ref="A3:B3"/>
    <mergeCell ref="D3:E3"/>
    <mergeCell ref="D4:E4"/>
    <mergeCell ref="A5:B5"/>
    <mergeCell ref="D5:E5"/>
    <mergeCell ref="A6:C6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1:C41"/>
    <mergeCell ref="B42:C42"/>
    <mergeCell ref="B43:C43"/>
    <mergeCell ref="B44:C44"/>
    <mergeCell ref="B38:C38"/>
    <mergeCell ref="B39:C39"/>
    <mergeCell ref="B40:C40"/>
  </mergeCells>
  <printOptions/>
  <pageMargins left="0.7480314960629921" right="0.15748031496062992" top="0.4724409448818898" bottom="0.3937007874015748" header="0.5118110236220472" footer="0.38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G47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9.00390625" defaultRowHeight="12.75"/>
  <cols>
    <col min="1" max="1" width="5.375" style="56" customWidth="1"/>
    <col min="2" max="2" width="25.75390625" style="56" customWidth="1"/>
    <col min="3" max="3" width="39.125" style="56" customWidth="1"/>
    <col min="4" max="4" width="17.125" style="56" customWidth="1"/>
    <col min="5" max="5" width="14.875" style="56" customWidth="1"/>
    <col min="6" max="6" width="4.875" style="56" customWidth="1"/>
    <col min="7" max="7" width="14.875" style="56" customWidth="1"/>
    <col min="8" max="16384" width="9.125" style="56" customWidth="1"/>
  </cols>
  <sheetData>
    <row r="2" spans="1:5" ht="14.25" customHeight="1">
      <c r="A2" s="63" t="s">
        <v>0</v>
      </c>
      <c r="B2" s="64"/>
      <c r="C2" s="65" t="s">
        <v>133</v>
      </c>
      <c r="D2" s="158" t="s">
        <v>69</v>
      </c>
      <c r="E2" s="158"/>
    </row>
    <row r="3" spans="1:5" ht="15" customHeight="1">
      <c r="A3" s="162" t="s">
        <v>222</v>
      </c>
      <c r="B3" s="163"/>
      <c r="D3" s="159" t="s">
        <v>71</v>
      </c>
      <c r="E3" s="159"/>
    </row>
    <row r="4" spans="1:5" ht="18.75" customHeight="1">
      <c r="A4" s="164"/>
      <c r="B4" s="165"/>
      <c r="C4" s="66" t="s">
        <v>134</v>
      </c>
      <c r="D4" s="160" t="s">
        <v>72</v>
      </c>
      <c r="E4" s="160"/>
    </row>
    <row r="5" spans="1:5" ht="15">
      <c r="A5" s="67" t="s">
        <v>1</v>
      </c>
      <c r="B5" s="64"/>
      <c r="C5" s="68" t="s">
        <v>225</v>
      </c>
      <c r="D5" s="161" t="s">
        <v>73</v>
      </c>
      <c r="E5" s="161"/>
    </row>
    <row r="6" spans="1:5" ht="14.25">
      <c r="A6" s="166" t="s">
        <v>221</v>
      </c>
      <c r="B6" s="166"/>
      <c r="C6" s="69"/>
      <c r="D6" s="167"/>
      <c r="E6" s="167"/>
    </row>
    <row r="7" spans="1:5" ht="25.5">
      <c r="A7" s="155"/>
      <c r="B7" s="155"/>
      <c r="C7" s="155"/>
      <c r="D7" s="70" t="s">
        <v>74</v>
      </c>
      <c r="E7" s="71" t="s">
        <v>135</v>
      </c>
    </row>
    <row r="8" spans="1:7" ht="17.25" customHeight="1">
      <c r="A8" s="72" t="s">
        <v>78</v>
      </c>
      <c r="B8" s="156" t="s">
        <v>136</v>
      </c>
      <c r="C8" s="156"/>
      <c r="D8" s="73">
        <v>8788518.87</v>
      </c>
      <c r="E8" s="73">
        <v>8628962.5</v>
      </c>
      <c r="G8" s="57"/>
    </row>
    <row r="9" spans="1:5" ht="17.25" customHeight="1">
      <c r="A9" s="74" t="s">
        <v>137</v>
      </c>
      <c r="B9" s="157" t="s">
        <v>138</v>
      </c>
      <c r="C9" s="157"/>
      <c r="D9" s="75">
        <f>SUM(D10:D19)</f>
        <v>3696086.51</v>
      </c>
      <c r="E9" s="75">
        <f>SUM(E10:E19)</f>
        <v>3616188.6</v>
      </c>
    </row>
    <row r="10" spans="1:5" ht="17.25" customHeight="1">
      <c r="A10" s="76" t="s">
        <v>139</v>
      </c>
      <c r="B10" s="154" t="s">
        <v>140</v>
      </c>
      <c r="C10" s="154"/>
      <c r="D10" s="77"/>
      <c r="E10" s="77"/>
    </row>
    <row r="11" spans="1:5" ht="17.25" customHeight="1">
      <c r="A11" s="76" t="s">
        <v>141</v>
      </c>
      <c r="B11" s="154" t="s">
        <v>142</v>
      </c>
      <c r="C11" s="154"/>
      <c r="D11" s="77">
        <v>3696086.51</v>
      </c>
      <c r="E11" s="77">
        <v>3616188.6</v>
      </c>
    </row>
    <row r="12" spans="1:5" ht="24" customHeight="1">
      <c r="A12" s="76" t="s">
        <v>143</v>
      </c>
      <c r="B12" s="154" t="s">
        <v>144</v>
      </c>
      <c r="C12" s="154"/>
      <c r="D12" s="77"/>
      <c r="E12" s="77"/>
    </row>
    <row r="13" spans="1:7" ht="17.25" customHeight="1">
      <c r="A13" s="76" t="s">
        <v>145</v>
      </c>
      <c r="B13" s="154" t="s">
        <v>146</v>
      </c>
      <c r="C13" s="154"/>
      <c r="D13" s="77"/>
      <c r="E13" s="77"/>
      <c r="G13" s="57"/>
    </row>
    <row r="14" spans="1:5" ht="17.25" customHeight="1">
      <c r="A14" s="76" t="s">
        <v>147</v>
      </c>
      <c r="B14" s="150" t="s">
        <v>148</v>
      </c>
      <c r="C14" s="150"/>
      <c r="D14" s="77"/>
      <c r="E14" s="77"/>
    </row>
    <row r="15" spans="1:5" ht="27.75" customHeight="1">
      <c r="A15" s="76" t="s">
        <v>149</v>
      </c>
      <c r="B15" s="150" t="s">
        <v>150</v>
      </c>
      <c r="C15" s="150"/>
      <c r="D15" s="77"/>
      <c r="E15" s="77"/>
    </row>
    <row r="16" spans="1:5" ht="17.25" customHeight="1">
      <c r="A16" s="76" t="s">
        <v>151</v>
      </c>
      <c r="B16" s="150" t="s">
        <v>152</v>
      </c>
      <c r="C16" s="150"/>
      <c r="D16" s="77"/>
      <c r="E16" s="77"/>
    </row>
    <row r="17" spans="1:5" ht="17.25" customHeight="1">
      <c r="A17" s="76" t="s">
        <v>153</v>
      </c>
      <c r="B17" s="150" t="s">
        <v>154</v>
      </c>
      <c r="C17" s="150"/>
      <c r="D17" s="77"/>
      <c r="E17" s="77"/>
    </row>
    <row r="18" spans="1:5" ht="17.25" customHeight="1">
      <c r="A18" s="76" t="s">
        <v>155</v>
      </c>
      <c r="B18" s="150" t="s">
        <v>156</v>
      </c>
      <c r="C18" s="150"/>
      <c r="D18" s="77"/>
      <c r="E18" s="77"/>
    </row>
    <row r="19" spans="1:5" ht="17.25" customHeight="1">
      <c r="A19" s="76" t="s">
        <v>157</v>
      </c>
      <c r="B19" s="150" t="s">
        <v>158</v>
      </c>
      <c r="C19" s="150"/>
      <c r="D19" s="77"/>
      <c r="E19" s="77"/>
    </row>
    <row r="20" spans="1:5" ht="17.25" customHeight="1">
      <c r="A20" s="78" t="s">
        <v>159</v>
      </c>
      <c r="B20" s="153" t="s">
        <v>160</v>
      </c>
      <c r="C20" s="153"/>
      <c r="D20" s="75">
        <f>SUM(D21:D29)</f>
        <v>3855642.88</v>
      </c>
      <c r="E20" s="75">
        <f>SUM(E21:E29)</f>
        <v>3876224.27</v>
      </c>
    </row>
    <row r="21" spans="1:7" ht="17.25" customHeight="1">
      <c r="A21" s="76" t="s">
        <v>161</v>
      </c>
      <c r="B21" s="147" t="s">
        <v>162</v>
      </c>
      <c r="C21" s="147"/>
      <c r="D21" s="77">
        <v>3853367</v>
      </c>
      <c r="E21" s="77">
        <v>3875618.68</v>
      </c>
      <c r="G21" s="57"/>
    </row>
    <row r="22" spans="1:5" ht="17.25" customHeight="1">
      <c r="A22" s="76" t="s">
        <v>163</v>
      </c>
      <c r="B22" s="147" t="s">
        <v>164</v>
      </c>
      <c r="C22" s="147"/>
      <c r="D22" s="77">
        <v>2275.88</v>
      </c>
      <c r="E22" s="77">
        <v>605.59</v>
      </c>
    </row>
    <row r="23" spans="1:5" ht="17.25" customHeight="1">
      <c r="A23" s="79" t="s">
        <v>165</v>
      </c>
      <c r="B23" s="147" t="s">
        <v>166</v>
      </c>
      <c r="C23" s="147"/>
      <c r="D23" s="77"/>
      <c r="E23" s="77"/>
    </row>
    <row r="24" spans="1:5" ht="17.25" customHeight="1">
      <c r="A24" s="79" t="s">
        <v>167</v>
      </c>
      <c r="B24" s="147" t="s">
        <v>168</v>
      </c>
      <c r="C24" s="147"/>
      <c r="D24" s="77"/>
      <c r="E24" s="77"/>
    </row>
    <row r="25" spans="1:5" ht="17.25" customHeight="1">
      <c r="A25" s="76" t="s">
        <v>169</v>
      </c>
      <c r="B25" s="80" t="s">
        <v>148</v>
      </c>
      <c r="C25" s="80"/>
      <c r="D25" s="77"/>
      <c r="E25" s="77"/>
    </row>
    <row r="26" spans="1:5" ht="27.75" customHeight="1">
      <c r="A26" s="76" t="s">
        <v>170</v>
      </c>
      <c r="B26" s="149" t="s">
        <v>171</v>
      </c>
      <c r="C26" s="149"/>
      <c r="D26" s="77"/>
      <c r="E26" s="77"/>
    </row>
    <row r="27" spans="1:5" ht="17.25" customHeight="1">
      <c r="A27" s="76" t="s">
        <v>172</v>
      </c>
      <c r="B27" s="150" t="s">
        <v>173</v>
      </c>
      <c r="C27" s="150"/>
      <c r="D27" s="77"/>
      <c r="E27" s="77"/>
    </row>
    <row r="28" spans="1:5" ht="17.25" customHeight="1">
      <c r="A28" s="79" t="s">
        <v>174</v>
      </c>
      <c r="B28" s="151" t="s">
        <v>175</v>
      </c>
      <c r="C28" s="151"/>
      <c r="D28" s="77"/>
      <c r="E28" s="77"/>
    </row>
    <row r="29" spans="1:5" ht="17.25" customHeight="1">
      <c r="A29" s="79" t="s">
        <v>176</v>
      </c>
      <c r="B29" s="151" t="s">
        <v>177</v>
      </c>
      <c r="C29" s="151"/>
      <c r="D29" s="77"/>
      <c r="E29" s="77"/>
    </row>
    <row r="30" spans="1:5" ht="17.25" customHeight="1">
      <c r="A30" s="72" t="s">
        <v>92</v>
      </c>
      <c r="B30" s="152" t="s">
        <v>178</v>
      </c>
      <c r="C30" s="152"/>
      <c r="D30" s="81">
        <f>D8+D9-D20</f>
        <v>8628962.5</v>
      </c>
      <c r="E30" s="81">
        <f>E8+E9-E20</f>
        <v>8368926.83</v>
      </c>
    </row>
    <row r="31" spans="1:5" ht="17.25" customHeight="1">
      <c r="A31" s="72" t="s">
        <v>179</v>
      </c>
      <c r="B31" s="152" t="s">
        <v>180</v>
      </c>
      <c r="C31" s="152"/>
      <c r="D31" s="81">
        <f>D32-D33-D34</f>
        <v>-3875618.68</v>
      </c>
      <c r="E31" s="81">
        <f>E32-E33-E34</f>
        <v>-3810771.04</v>
      </c>
    </row>
    <row r="32" spans="1:5" ht="17.25" customHeight="1">
      <c r="A32" s="82" t="s">
        <v>137</v>
      </c>
      <c r="B32" s="147" t="s">
        <v>181</v>
      </c>
      <c r="C32" s="147"/>
      <c r="D32" s="77"/>
      <c r="E32" s="77"/>
    </row>
    <row r="33" spans="1:5" ht="17.25" customHeight="1">
      <c r="A33" s="82" t="s">
        <v>159</v>
      </c>
      <c r="B33" s="147" t="s">
        <v>182</v>
      </c>
      <c r="C33" s="147"/>
      <c r="D33" s="77">
        <v>3875618.68</v>
      </c>
      <c r="E33" s="77">
        <v>3810771.04</v>
      </c>
    </row>
    <row r="34" spans="1:5" ht="51" customHeight="1">
      <c r="A34" s="76" t="s">
        <v>208</v>
      </c>
      <c r="B34" s="141" t="s">
        <v>220</v>
      </c>
      <c r="C34" s="141"/>
      <c r="D34" s="73"/>
      <c r="E34" s="73"/>
    </row>
    <row r="35" spans="1:5" ht="20.25" customHeight="1">
      <c r="A35" s="83" t="s">
        <v>94</v>
      </c>
      <c r="B35" s="148" t="s">
        <v>183</v>
      </c>
      <c r="C35" s="148"/>
      <c r="D35" s="81">
        <f>D30+D31</f>
        <v>4753343.82</v>
      </c>
      <c r="E35" s="81">
        <f>E30+E31</f>
        <v>4558155.79</v>
      </c>
    </row>
    <row r="36" spans="1:5" ht="14.25">
      <c r="A36" s="84"/>
      <c r="B36" s="84"/>
      <c r="C36" s="84"/>
      <c r="D36" s="85"/>
      <c r="E36" s="85"/>
    </row>
    <row r="37" spans="1:5" s="15" customFormat="1" ht="12.75">
      <c r="A37" s="86" t="s">
        <v>125</v>
      </c>
      <c r="B37" s="87"/>
      <c r="E37" s="88"/>
    </row>
    <row r="38" s="15" customFormat="1" ht="12.75">
      <c r="E38" s="88"/>
    </row>
    <row r="39" spans="1:5" s="15" customFormat="1" ht="12.75">
      <c r="A39" s="15" t="s">
        <v>184</v>
      </c>
      <c r="E39" s="88"/>
    </row>
    <row r="40" spans="1:5" s="15" customFormat="1" ht="12.75">
      <c r="A40" s="15" t="s">
        <v>185</v>
      </c>
      <c r="E40" s="88"/>
    </row>
    <row r="41" spans="1:5" s="15" customFormat="1" ht="12.75">
      <c r="A41" s="15" t="s">
        <v>186</v>
      </c>
      <c r="E41" s="88"/>
    </row>
    <row r="42" spans="1:5" s="15" customFormat="1" ht="12.75">
      <c r="A42" s="15" t="s">
        <v>187</v>
      </c>
      <c r="E42" s="88"/>
    </row>
    <row r="43" spans="1:5" s="15" customFormat="1" ht="12" customHeight="1">
      <c r="A43" s="15" t="s">
        <v>188</v>
      </c>
      <c r="E43" s="88"/>
    </row>
    <row r="44" s="15" customFormat="1" ht="12.75">
      <c r="E44" s="88"/>
    </row>
    <row r="45" spans="3:5" s="15" customFormat="1" ht="32.25" customHeight="1">
      <c r="C45" s="99"/>
      <c r="E45" s="88"/>
    </row>
    <row r="46" spans="1:4" s="15" customFormat="1" ht="15">
      <c r="A46" s="89" t="s">
        <v>189</v>
      </c>
      <c r="C46" s="90" t="s">
        <v>227</v>
      </c>
      <c r="D46" s="89" t="s">
        <v>189</v>
      </c>
    </row>
    <row r="47" spans="1:4" s="15" customFormat="1" ht="12.75">
      <c r="A47" s="91" t="s">
        <v>190</v>
      </c>
      <c r="C47" s="92" t="s">
        <v>191</v>
      </c>
      <c r="D47" s="91" t="s">
        <v>192</v>
      </c>
    </row>
  </sheetData>
  <sheetProtection selectLockedCells="1" selectUnlockedCells="1"/>
  <mergeCells count="35">
    <mergeCell ref="D2:E2"/>
    <mergeCell ref="D3:E3"/>
    <mergeCell ref="D4:E4"/>
    <mergeCell ref="D5:E5"/>
    <mergeCell ref="A3:B4"/>
    <mergeCell ref="A6:B6"/>
    <mergeCell ref="D6:E6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</mergeCells>
  <printOptions/>
  <pageMargins left="0.7480314960629921" right="0.1968503937007874" top="0.5511811023622047" bottom="0.4330708661417323" header="0.5118110236220472" footer="0.5118110236220472"/>
  <pageSetup horizontalDpi="300" verticalDpi="3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Jeżowska</dc:creator>
  <cp:keywords/>
  <dc:description/>
  <cp:lastModifiedBy>user</cp:lastModifiedBy>
  <cp:lastPrinted>2021-03-11T08:41:57Z</cp:lastPrinted>
  <dcterms:created xsi:type="dcterms:W3CDTF">2019-02-26T08:11:47Z</dcterms:created>
  <dcterms:modified xsi:type="dcterms:W3CDTF">2021-05-31T06:09:35Z</dcterms:modified>
  <cp:category/>
  <cp:version/>
  <cp:contentType/>
  <cp:contentStatus/>
</cp:coreProperties>
</file>