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DPSA_2021_na BIP" sheetId="1" r:id="rId1"/>
  </sheets>
  <externalReferences>
    <externalReference r:id="rId4"/>
  </externalReferences>
  <definedNames>
    <definedName name="_xlnm.Print_Area" localSheetId="0">'DPSA_2021_na BIP'!$A$3:$G$59</definedName>
  </definedNames>
  <calcPr fullCalcOnLoad="1"/>
</workbook>
</file>

<file path=xl/comments1.xml><?xml version="1.0" encoding="utf-8"?>
<comments xmlns="http://schemas.openxmlformats.org/spreadsheetml/2006/main">
  <authors>
    <author>DPS</author>
  </authors>
  <commentList>
    <comment ref="A34" authorId="0">
      <text>
        <r>
          <rPr>
            <b/>
            <sz val="9"/>
            <rFont val="Tahoma"/>
            <family val="2"/>
          </rPr>
          <t>DPS:</t>
        </r>
        <r>
          <rPr>
            <sz val="9"/>
            <rFont val="Tahoma"/>
            <family val="2"/>
          </rPr>
          <t xml:space="preserve">
201
</t>
        </r>
      </text>
    </comment>
    <comment ref="A37" authorId="0">
      <text>
        <r>
          <rPr>
            <b/>
            <sz val="9"/>
            <rFont val="Tahoma"/>
            <family val="2"/>
          </rPr>
          <t>DPS:</t>
        </r>
        <r>
          <rPr>
            <sz val="9"/>
            <rFont val="Tahoma"/>
            <family val="2"/>
          </rPr>
          <t xml:space="preserve">
221,234</t>
        </r>
      </text>
    </comment>
  </commentList>
</comments>
</file>

<file path=xl/sharedStrings.xml><?xml version="1.0" encoding="utf-8"?>
<sst xmlns="http://schemas.openxmlformats.org/spreadsheetml/2006/main" count="78" uniqueCount="76">
  <si>
    <t>wysłać bez pisma przewodniego</t>
  </si>
  <si>
    <t xml:space="preserve">AKTYWA </t>
  </si>
  <si>
    <t>Stan na początek roku</t>
  </si>
  <si>
    <t>Stan na koniec roku</t>
  </si>
  <si>
    <t xml:space="preserve">PASYWA </t>
  </si>
  <si>
    <t xml:space="preserve">A. Aktywa trwałe </t>
  </si>
  <si>
    <t xml:space="preserve">A. Fundusz </t>
  </si>
  <si>
    <t xml:space="preserve">I. Wartości niematerialne i prawne </t>
  </si>
  <si>
    <t xml:space="preserve">I. Fundusz jednostki </t>
  </si>
  <si>
    <t xml:space="preserve">II. Rzeczowe aktywa trwałe </t>
  </si>
  <si>
    <t xml:space="preserve">1. Środki trwałe </t>
  </si>
  <si>
    <t xml:space="preserve">1.1. Grunty </t>
  </si>
  <si>
    <t xml:space="preserve">1.2. Budynki, lokale i obiekty inżynierii lądowej i wodnej </t>
  </si>
  <si>
    <t xml:space="preserve">1.3. Urządzenia techniczne i maszyny </t>
  </si>
  <si>
    <t xml:space="preserve">1.4. Środki transportu </t>
  </si>
  <si>
    <t xml:space="preserve">1.5. Inne środki trwałe </t>
  </si>
  <si>
    <t xml:space="preserve">III. Należności długoterminowe </t>
  </si>
  <si>
    <t xml:space="preserve">IV. Długoterminowe aktywa finansowe </t>
  </si>
  <si>
    <t xml:space="preserve">V. Wartość mienia zlikwidowanych jednostek </t>
  </si>
  <si>
    <t xml:space="preserve">B. Aktywa obrotowe </t>
  </si>
  <si>
    <t xml:space="preserve">I. Zapasy </t>
  </si>
  <si>
    <t xml:space="preserve">II. Należności krótkoterminowe </t>
  </si>
  <si>
    <t xml:space="preserve">Suma aktywów </t>
  </si>
  <si>
    <t xml:space="preserve">Suma pasywów </t>
  </si>
  <si>
    <t xml:space="preserve">2.Środki trwałe w budowie (inwestycje) </t>
  </si>
  <si>
    <t xml:space="preserve">   I. Zobowiązania długoterminowe</t>
  </si>
  <si>
    <t xml:space="preserve">II. Zobowiązania krótkoterminowe </t>
  </si>
  <si>
    <t xml:space="preserve">1.Zobowiązania z tytułu dostaw i usług </t>
  </si>
  <si>
    <t xml:space="preserve">2. Zobowiązania wobec budżetów </t>
  </si>
  <si>
    <t>3. Zobowiązania z tytułu ubezpieczeń  i innych świadczeń</t>
  </si>
  <si>
    <t xml:space="preserve">4. Zobowiązania z tytułu wynagrodzeń </t>
  </si>
  <si>
    <t xml:space="preserve">5. Pozostałe zobowiązania </t>
  </si>
  <si>
    <t xml:space="preserve">6. Sumy obce (depozytowe, zabezpieczenie wykonania umów) </t>
  </si>
  <si>
    <t xml:space="preserve">7. Rozliczenia z tytułu środków na wydatki budżetowe i z tytułu dochodów budżetowych </t>
  </si>
  <si>
    <t xml:space="preserve">3. Zaliczki na środki trwałe w budowie (inwestycje) </t>
  </si>
  <si>
    <t xml:space="preserve">1. Zysk netto (+) </t>
  </si>
  <si>
    <t xml:space="preserve">2. Strata netto (–) </t>
  </si>
  <si>
    <t xml:space="preserve">1. Akcje i udziały </t>
  </si>
  <si>
    <t xml:space="preserve">2. Inne papiery wartościowe </t>
  </si>
  <si>
    <t xml:space="preserve">3. Inne długoterminowe aktywa finansowe </t>
  </si>
  <si>
    <t xml:space="preserve">1. Materiały </t>
  </si>
  <si>
    <t xml:space="preserve">2. Półprodukty i produkty w toku </t>
  </si>
  <si>
    <t xml:space="preserve">3. Produkty gotowe </t>
  </si>
  <si>
    <t xml:space="preserve">4. Towary </t>
  </si>
  <si>
    <t xml:space="preserve">1. Należności z tytułu dostaw i usług </t>
  </si>
  <si>
    <t xml:space="preserve">2. Należności od budżetów </t>
  </si>
  <si>
    <t>3. Należności z tytułu ubezpieczeń i innych świadczeń</t>
  </si>
  <si>
    <t xml:space="preserve">4. Pozostałe należności </t>
  </si>
  <si>
    <t xml:space="preserve">5. Rozliczenia z tytułu środków na wydatki budżetowe i z tytułu dochodów budżetowych </t>
  </si>
  <si>
    <t xml:space="preserve">1. Środki pieniężne w kasie </t>
  </si>
  <si>
    <t xml:space="preserve">2. Środki pieniężne na rachunkach bankowych </t>
  </si>
  <si>
    <t>3. Środki pieniężne państwowego funduszu celowego</t>
  </si>
  <si>
    <t xml:space="preserve">4. Inne środki pieniężne </t>
  </si>
  <si>
    <t>5. Akcje lub udziały</t>
  </si>
  <si>
    <t>6. Inne papiery wartościowe</t>
  </si>
  <si>
    <t>7. Inne krótkoterminowe aktywa finansowe</t>
  </si>
  <si>
    <t>IV. Rozliczenia międzyokresowe</t>
  </si>
  <si>
    <t>III. Krótkoterminowe aktywa finansowe</t>
  </si>
  <si>
    <t>II. Wynik finansowy netto (+,-)</t>
  </si>
  <si>
    <t>1.1.1. Grunty stanowiące własność jednostki samorządu terytorialnego, przekazane w użytkowanie wieczyste innym podmiotom</t>
  </si>
  <si>
    <t xml:space="preserve">III. Odpisy z wyniku finansowego (nadwyżka środków obrotowych) (–) </t>
  </si>
  <si>
    <t xml:space="preserve">IV. Fundusz mienia zlikwidowanych jednostek </t>
  </si>
  <si>
    <t xml:space="preserve">C. Państwowy fundusze celowe </t>
  </si>
  <si>
    <t>D. Zobowiazania i rezerwy na zobowiązania</t>
  </si>
  <si>
    <t xml:space="preserve">8.1. Zakładowy fundusz świadczeń socjalnych </t>
  </si>
  <si>
    <t xml:space="preserve">8.2. Inne fundusze </t>
  </si>
  <si>
    <t>B. Fundusze placowek</t>
  </si>
  <si>
    <t xml:space="preserve">        8. Fundusze specjalne </t>
  </si>
  <si>
    <t xml:space="preserve">    III. Rezerwy na zobowiązania</t>
  </si>
  <si>
    <t xml:space="preserve">    IV. Rozliczenia międzyokresowe </t>
  </si>
  <si>
    <r>
      <t xml:space="preserve">Nazwa i adres jednostki sprawozdawczej
</t>
    </r>
    <r>
      <rPr>
        <b/>
        <sz val="8"/>
        <color indexed="8"/>
        <rFont val="Arial CE"/>
        <family val="0"/>
      </rPr>
      <t xml:space="preserve">Dom Pomocy Społecznej im. Św. Jana Pawła II, ul. Ametystowa 22, 20-577 Lublin  </t>
    </r>
    <r>
      <rPr>
        <b/>
        <sz val="11"/>
        <color indexed="8"/>
        <rFont val="Arial CE"/>
        <family val="0"/>
      </rPr>
      <t xml:space="preserve">                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</t>
    </r>
  </si>
  <si>
    <r>
      <t xml:space="preserve">Numer identyfikacyjny REGON
</t>
    </r>
    <r>
      <rPr>
        <b/>
        <sz val="11"/>
        <color indexed="8"/>
        <rFont val="Arial CE"/>
        <family val="2"/>
      </rPr>
      <t>060628246</t>
    </r>
  </si>
  <si>
    <t>Dyrektor Domu Pomocy Społecznej</t>
  </si>
  <si>
    <t>Główny księgowy</t>
  </si>
  <si>
    <r>
      <t xml:space="preserve">ADRESAT                                                                      </t>
    </r>
    <r>
      <rPr>
        <b/>
        <sz val="11"/>
        <color indexed="8"/>
        <rFont val="Arial CE"/>
        <family val="0"/>
      </rPr>
      <t xml:space="preserve">URZĄD MIASTA  LUBLIN                                                                                   WYDZIAŁ BUDŻETU I KSIĘGOWOŚCI  </t>
    </r>
  </si>
  <si>
    <r>
      <t xml:space="preserve">BILANS 
jednostki budżetowej                                                                        i samorządowego zakładu budżetowego
</t>
    </r>
    <r>
      <rPr>
        <b/>
        <sz val="11"/>
        <color indexed="8"/>
        <rFont val="Arial CE"/>
        <family val="0"/>
      </rPr>
      <t>sporządzony</t>
    </r>
    <r>
      <rPr>
        <b/>
        <sz val="12"/>
        <color indexed="8"/>
        <rFont val="Arial CE"/>
        <family val="2"/>
      </rPr>
      <t xml:space="preserve">
na dzień  31.12.2021 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</si>
</sst>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,_z_ł_-;\-* #,##0.00,_z_ł_-;_-* \-??\ _z_ł_-;_-@_-"/>
    <numFmt numFmtId="165" formatCode="_-* #,##0.000,_z_ł_-;\-* #,##0.000,_z_ł_-;_-* \-??\ _z_ł_-;_-@_-"/>
    <numFmt numFmtId="166" formatCode="_-* #,##0.0000,_z_ł_-;\-* #,##0.0000,_z_ł_-;_-* \-??\ _z_ł_-;_-@_-"/>
    <numFmt numFmtId="167" formatCode="_-* #,##0.00000,_z_ł_-;\-* #,##0.00000,_z_ł_-;_-* \-??\ _z_ł_-;_-@_-"/>
    <numFmt numFmtId="168" formatCode="#,##0.00_ ;\-#,##0.00\ "/>
  </numFmts>
  <fonts count="64">
    <font>
      <sz val="10"/>
      <name val="Arial CE"/>
      <family val="0"/>
    </font>
    <font>
      <sz val="10"/>
      <name val="Arial"/>
      <family val="0"/>
    </font>
    <font>
      <b/>
      <sz val="16"/>
      <color indexed="8"/>
      <name val="Times New Roman"/>
      <family val="1"/>
    </font>
    <font>
      <sz val="12"/>
      <name val="Arial CE"/>
      <family val="0"/>
    </font>
    <font>
      <sz val="11"/>
      <name val="Arial CE"/>
      <family val="0"/>
    </font>
    <font>
      <sz val="11"/>
      <color indexed="8"/>
      <name val="Times CE Bold"/>
      <family val="0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Arial CE"/>
      <family val="0"/>
    </font>
    <font>
      <b/>
      <sz val="11"/>
      <color indexed="8"/>
      <name val="Arial CE"/>
      <family val="0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 CE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12"/>
      <color theme="1"/>
      <name val="Times New Roman CE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CE"/>
      <family val="0"/>
    </font>
    <font>
      <sz val="8"/>
      <color theme="1"/>
      <name val="Arial CE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4" fontId="8" fillId="0" borderId="0" xfId="0" applyNumberFormat="1" applyFont="1" applyFill="1" applyAlignment="1" applyProtection="1">
      <alignment/>
      <protection locked="0"/>
    </xf>
    <xf numFmtId="168" fontId="4" fillId="0" borderId="0" xfId="0" applyNumberFormat="1" applyFont="1" applyAlignment="1" applyProtection="1">
      <alignment/>
      <protection locked="0"/>
    </xf>
    <xf numFmtId="168" fontId="8" fillId="0" borderId="0" xfId="0" applyNumberFormat="1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8" fillId="0" borderId="10" xfId="0" applyFont="1" applyBorder="1" applyAlignment="1" applyProtection="1">
      <alignment horizontal="left" vertical="center" wrapText="1"/>
      <protection locked="0"/>
    </xf>
    <xf numFmtId="0" fontId="58" fillId="0" borderId="10" xfId="0" applyFont="1" applyBorder="1" applyAlignment="1" applyProtection="1">
      <alignment horizontal="left" vertical="center" wrapText="1" indent="1"/>
      <protection locked="0"/>
    </xf>
    <xf numFmtId="0" fontId="58" fillId="0" borderId="10" xfId="0" applyFont="1" applyBorder="1" applyAlignment="1" applyProtection="1">
      <alignment horizontal="left" vertical="center" wrapText="1" indent="2"/>
      <protection locked="0"/>
    </xf>
    <xf numFmtId="0" fontId="59" fillId="0" borderId="10" xfId="0" applyFont="1" applyBorder="1" applyAlignment="1" applyProtection="1">
      <alignment horizontal="left" vertical="center" wrapText="1" indent="2"/>
      <protection locked="0"/>
    </xf>
    <xf numFmtId="39" fontId="59" fillId="0" borderId="11" xfId="0" applyNumberFormat="1" applyFont="1" applyFill="1" applyBorder="1" applyAlignment="1" applyProtection="1">
      <alignment horizontal="right" vertical="center" wrapText="1"/>
      <protection locked="0"/>
    </xf>
    <xf numFmtId="39" fontId="59" fillId="32" borderId="11" xfId="0" applyNumberFormat="1" applyFont="1" applyFill="1" applyBorder="1" applyAlignment="1" applyProtection="1">
      <alignment vertical="center" wrapText="1"/>
      <protection locked="0"/>
    </xf>
    <xf numFmtId="0" fontId="59" fillId="0" borderId="12" xfId="0" applyFont="1" applyFill="1" applyBorder="1" applyAlignment="1" applyProtection="1">
      <alignment vertical="center" wrapText="1"/>
      <protection locked="0"/>
    </xf>
    <xf numFmtId="0" fontId="59" fillId="0" borderId="0" xfId="0" applyFont="1" applyFill="1" applyBorder="1" applyAlignment="1" applyProtection="1">
      <alignment vertical="center" wrapText="1"/>
      <protection locked="0"/>
    </xf>
    <xf numFmtId="0" fontId="59" fillId="0" borderId="0" xfId="0" applyFont="1" applyFill="1" applyBorder="1" applyAlignment="1" applyProtection="1">
      <alignment vertical="center"/>
      <protection locked="0"/>
    </xf>
    <xf numFmtId="0" fontId="59" fillId="0" borderId="0" xfId="0" applyFont="1" applyFill="1" applyBorder="1" applyAlignment="1" applyProtection="1">
      <alignment horizontal="right" vertical="center" wrapText="1"/>
      <protection locked="0"/>
    </xf>
    <xf numFmtId="0" fontId="59" fillId="0" borderId="10" xfId="0" applyFont="1" applyBorder="1" applyAlignment="1" applyProtection="1">
      <alignment vertical="center" wrapText="1"/>
      <protection locked="0"/>
    </xf>
    <xf numFmtId="39" fontId="59" fillId="0" borderId="11" xfId="0" applyNumberFormat="1" applyFont="1" applyFill="1" applyBorder="1" applyAlignment="1" applyProtection="1">
      <alignment horizontal="right" vertical="center" wrapText="1"/>
      <protection/>
    </xf>
    <xf numFmtId="39" fontId="59" fillId="0" borderId="13" xfId="0" applyNumberFormat="1" applyFont="1" applyFill="1" applyBorder="1" applyAlignment="1" applyProtection="1">
      <alignment horizontal="right" vertical="center" wrapText="1"/>
      <protection locked="0"/>
    </xf>
    <xf numFmtId="39" fontId="59" fillId="32" borderId="13" xfId="0" applyNumberFormat="1" applyFont="1" applyFill="1" applyBorder="1" applyAlignment="1" applyProtection="1">
      <alignment vertical="center" wrapText="1"/>
      <protection locked="0"/>
    </xf>
    <xf numFmtId="39" fontId="59" fillId="0" borderId="13" xfId="0" applyNumberFormat="1" applyFont="1" applyFill="1" applyBorder="1" applyAlignment="1" applyProtection="1">
      <alignment vertical="center" wrapText="1"/>
      <protection locked="0"/>
    </xf>
    <xf numFmtId="0" fontId="58" fillId="0" borderId="14" xfId="0" applyFont="1" applyBorder="1" applyAlignment="1" applyProtection="1">
      <alignment vertical="center" wrapText="1"/>
      <protection locked="0"/>
    </xf>
    <xf numFmtId="0" fontId="58" fillId="0" borderId="14" xfId="0" applyFont="1" applyBorder="1" applyAlignment="1" applyProtection="1">
      <alignment horizontal="left" vertical="center" wrapText="1"/>
      <protection locked="0"/>
    </xf>
    <xf numFmtId="0" fontId="60" fillId="0" borderId="0" xfId="0" applyFont="1" applyAlignment="1" applyProtection="1">
      <alignment/>
      <protection locked="0"/>
    </xf>
    <xf numFmtId="0" fontId="60" fillId="0" borderId="0" xfId="0" applyFont="1" applyFill="1" applyBorder="1" applyAlignment="1" applyProtection="1">
      <alignment/>
      <protection locked="0"/>
    </xf>
    <xf numFmtId="0" fontId="60" fillId="0" borderId="0" xfId="0" applyFont="1" applyFill="1" applyAlignment="1" applyProtection="1">
      <alignment/>
      <protection locked="0"/>
    </xf>
    <xf numFmtId="39" fontId="58" fillId="0" borderId="15" xfId="0" applyNumberFormat="1" applyFont="1" applyFill="1" applyBorder="1" applyAlignment="1" applyProtection="1">
      <alignment vertical="center" wrapText="1"/>
      <protection/>
    </xf>
    <xf numFmtId="39" fontId="58" fillId="0" borderId="13" xfId="0" applyNumberFormat="1" applyFont="1" applyFill="1" applyBorder="1" applyAlignment="1" applyProtection="1">
      <alignment vertical="center" wrapText="1"/>
      <protection/>
    </xf>
    <xf numFmtId="39" fontId="58" fillId="0" borderId="11" xfId="0" applyNumberFormat="1" applyFont="1" applyFill="1" applyBorder="1" applyAlignment="1" applyProtection="1">
      <alignment vertical="center" wrapText="1"/>
      <protection locked="0"/>
    </xf>
    <xf numFmtId="0" fontId="59" fillId="0" borderId="10" xfId="0" applyFont="1" applyFill="1" applyBorder="1" applyAlignment="1" applyProtection="1">
      <alignment horizontal="left" vertical="center" wrapText="1" indent="2"/>
      <protection locked="0"/>
    </xf>
    <xf numFmtId="39" fontId="58" fillId="0" borderId="11" xfId="0" applyNumberFormat="1" applyFont="1" applyFill="1" applyBorder="1" applyAlignment="1" applyProtection="1">
      <alignment vertical="center" wrapText="1"/>
      <protection/>
    </xf>
    <xf numFmtId="0" fontId="59" fillId="0" borderId="10" xfId="0" applyFont="1" applyFill="1" applyBorder="1" applyAlignment="1" applyProtection="1">
      <alignment vertical="center" wrapText="1"/>
      <protection locked="0"/>
    </xf>
    <xf numFmtId="39" fontId="59" fillId="0" borderId="11" xfId="0" applyNumberFormat="1" applyFont="1" applyFill="1" applyBorder="1" applyAlignment="1" applyProtection="1">
      <alignment vertical="center" wrapText="1"/>
      <protection locked="0"/>
    </xf>
    <xf numFmtId="0" fontId="58" fillId="0" borderId="10" xfId="0" applyFont="1" applyFill="1" applyBorder="1" applyAlignment="1" applyProtection="1">
      <alignment vertical="center" wrapText="1"/>
      <protection locked="0"/>
    </xf>
    <xf numFmtId="0" fontId="58" fillId="0" borderId="10" xfId="0" applyFont="1" applyFill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 applyProtection="1">
      <alignment horizontal="left" vertical="center" wrapText="1"/>
      <protection locked="0"/>
    </xf>
    <xf numFmtId="39" fontId="58" fillId="0" borderId="16" xfId="0" applyNumberFormat="1" applyFont="1" applyFill="1" applyBorder="1" applyAlignment="1" applyProtection="1">
      <alignment vertical="center" wrapText="1"/>
      <protection/>
    </xf>
    <xf numFmtId="39" fontId="58" fillId="0" borderId="16" xfId="0" applyNumberFormat="1" applyFont="1" applyFill="1" applyBorder="1" applyAlignment="1" applyProtection="1">
      <alignment horizontal="right" vertical="center" wrapText="1"/>
      <protection/>
    </xf>
    <xf numFmtId="0" fontId="58" fillId="0" borderId="10" xfId="0" applyFont="1" applyFill="1" applyBorder="1" applyAlignment="1" applyProtection="1">
      <alignment horizontal="left" vertical="center" wrapText="1" indent="1"/>
      <protection locked="0"/>
    </xf>
    <xf numFmtId="39" fontId="58" fillId="0" borderId="11" xfId="0" applyNumberFormat="1" applyFont="1" applyFill="1" applyBorder="1" applyAlignment="1" applyProtection="1">
      <alignment horizontal="right" vertical="center" wrapText="1"/>
      <protection locked="0"/>
    </xf>
    <xf numFmtId="39" fontId="58" fillId="0" borderId="11" xfId="0" applyNumberFormat="1" applyFont="1" applyFill="1" applyBorder="1" applyAlignment="1" applyProtection="1">
      <alignment horizontal="right" vertical="center" wrapText="1"/>
      <protection/>
    </xf>
    <xf numFmtId="0" fontId="58" fillId="0" borderId="17" xfId="0" applyFont="1" applyFill="1" applyBorder="1" applyAlignment="1" applyProtection="1">
      <alignment horizontal="left" vertical="center" wrapText="1" indent="1"/>
      <protection locked="0"/>
    </xf>
    <xf numFmtId="39" fontId="58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61" fillId="0" borderId="19" xfId="0" applyFont="1" applyFill="1" applyBorder="1" applyAlignment="1" applyProtection="1">
      <alignment vertical="center"/>
      <protection locked="0"/>
    </xf>
    <xf numFmtId="0" fontId="58" fillId="0" borderId="19" xfId="0" applyFont="1" applyFill="1" applyBorder="1" applyAlignment="1" applyProtection="1">
      <alignment horizontal="left" vertical="center" wrapText="1"/>
      <protection locked="0"/>
    </xf>
    <xf numFmtId="39" fontId="58" fillId="0" borderId="18" xfId="0" applyNumberFormat="1" applyFont="1" applyFill="1" applyBorder="1" applyAlignment="1" applyProtection="1">
      <alignment horizontal="right" vertical="center" wrapText="1"/>
      <protection/>
    </xf>
    <xf numFmtId="0" fontId="58" fillId="0" borderId="20" xfId="0" applyFont="1" applyFill="1" applyBorder="1" applyAlignment="1" applyProtection="1">
      <alignment horizontal="left" vertical="center" wrapText="1"/>
      <protection locked="0"/>
    </xf>
    <xf numFmtId="0" fontId="59" fillId="0" borderId="15" xfId="0" applyFont="1" applyBorder="1" applyAlignment="1" applyProtection="1">
      <alignment horizontal="center" vertical="center" wrapText="1"/>
      <protection locked="0"/>
    </xf>
    <xf numFmtId="0" fontId="58" fillId="0" borderId="15" xfId="0" applyFont="1" applyBorder="1" applyAlignment="1" applyProtection="1">
      <alignment horizontal="center" vertical="center" wrapText="1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9" fillId="0" borderId="21" xfId="0" applyFont="1" applyBorder="1" applyAlignment="1" applyProtection="1">
      <alignment horizontal="center" vertical="center" wrapText="1"/>
      <protection locked="0"/>
    </xf>
    <xf numFmtId="0" fontId="62" fillId="0" borderId="22" xfId="0" applyFont="1" applyBorder="1" applyAlignment="1" applyProtection="1">
      <alignment horizontal="left" vertical="top" wrapText="1"/>
      <protection locked="0"/>
    </xf>
    <xf numFmtId="0" fontId="56" fillId="0" borderId="23" xfId="0" applyFont="1" applyBorder="1" applyAlignment="1">
      <alignment/>
    </xf>
    <xf numFmtId="0" fontId="61" fillId="0" borderId="24" xfId="0" applyFont="1" applyBorder="1" applyAlignment="1" applyProtection="1">
      <alignment horizontal="center" wrapText="1"/>
      <protection locked="0"/>
    </xf>
    <xf numFmtId="0" fontId="62" fillId="0" borderId="23" xfId="0" applyFont="1" applyBorder="1" applyAlignment="1" applyProtection="1">
      <alignment horizontal="left" vertical="top" wrapText="1"/>
      <protection locked="0"/>
    </xf>
    <xf numFmtId="0" fontId="62" fillId="0" borderId="24" xfId="0" applyFont="1" applyBorder="1" applyAlignment="1" applyProtection="1">
      <alignment horizontal="left" vertical="top"/>
      <protection locked="0"/>
    </xf>
    <xf numFmtId="0" fontId="58" fillId="0" borderId="14" xfId="0" applyFont="1" applyBorder="1" applyAlignment="1" applyProtection="1">
      <alignment horizontal="center" vertical="center" wrapText="1"/>
      <protection locked="0"/>
    </xf>
    <xf numFmtId="0" fontId="59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57</xdr:row>
      <xdr:rowOff>28575</xdr:rowOff>
    </xdr:from>
    <xdr:to>
      <xdr:col>4</xdr:col>
      <xdr:colOff>1562100</xdr:colOff>
      <xdr:row>58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314950" y="16440150"/>
          <a:ext cx="2676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(rok, miesiąc, dzień)</a:t>
          </a:r>
        </a:p>
      </xdr:txBody>
    </xdr:sp>
    <xdr:clientData/>
  </xdr:twoCellAnchor>
  <xdr:twoCellAnchor>
    <xdr:from>
      <xdr:col>0</xdr:col>
      <xdr:colOff>190500</xdr:colOff>
      <xdr:row>57</xdr:row>
      <xdr:rowOff>66675</xdr:rowOff>
    </xdr:from>
    <xdr:to>
      <xdr:col>0</xdr:col>
      <xdr:colOff>2886075</xdr:colOff>
      <xdr:row>59</xdr:row>
      <xdr:rowOff>47625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90500" y="16478250"/>
          <a:ext cx="27051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(główny księgowy)</a:t>
          </a:r>
        </a:p>
      </xdr:txBody>
    </xdr:sp>
    <xdr:clientData/>
  </xdr:twoCellAnchor>
  <xdr:twoCellAnchor>
    <xdr:from>
      <xdr:col>5</xdr:col>
      <xdr:colOff>504825</xdr:colOff>
      <xdr:row>57</xdr:row>
      <xdr:rowOff>9525</xdr:rowOff>
    </xdr:from>
    <xdr:to>
      <xdr:col>6</xdr:col>
      <xdr:colOff>1238250</xdr:colOff>
      <xdr:row>58</xdr:row>
      <xdr:rowOff>123825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0086975" y="16421100"/>
          <a:ext cx="2276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.........................................................
</a:t>
          </a:r>
          <a:r>
            <a:rPr lang="en-US" cap="none" sz="8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(kierownik jednostki)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Zestawienie_zmian_w_funduszu_jednostki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DPSA2020_03032021"/>
      <sheetName val="DPSA2021_02032022"/>
    </sheetNames>
    <sheetDataSet>
      <sheetData sheetId="2">
        <row r="28">
          <cell r="E28">
            <v>10642226.37</v>
          </cell>
        </row>
        <row r="31">
          <cell r="E31">
            <v>-3102650.4799999986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4"/>
  <sheetViews>
    <sheetView showGridLines="0" tabSelected="1" zoomScalePageLayoutView="0" workbookViewId="0" topLeftCell="A1">
      <selection activeCell="C14" sqref="C14"/>
    </sheetView>
  </sheetViews>
  <sheetFormatPr defaultColWidth="9.00390625" defaultRowHeight="12.75"/>
  <cols>
    <col min="1" max="1" width="44.625" style="1" customWidth="1"/>
    <col min="2" max="2" width="19.375" style="1" customWidth="1"/>
    <col min="3" max="3" width="18.25390625" style="1" customWidth="1"/>
    <col min="4" max="4" width="2.125" style="1" customWidth="1"/>
    <col min="5" max="5" width="41.375" style="1" customWidth="1"/>
    <col min="6" max="6" width="20.25390625" style="1" customWidth="1"/>
    <col min="7" max="7" width="23.25390625" style="1" customWidth="1"/>
    <col min="8" max="16384" width="9.125" style="1" customWidth="1"/>
  </cols>
  <sheetData>
    <row r="1" ht="12.75"/>
    <row r="2" ht="12.75" customHeight="1">
      <c r="E2" s="2"/>
    </row>
    <row r="3" spans="1:10" ht="55.5" customHeight="1">
      <c r="A3" s="76" t="s">
        <v>70</v>
      </c>
      <c r="B3" s="77"/>
      <c r="C3" s="78" t="s">
        <v>75</v>
      </c>
      <c r="D3" s="78"/>
      <c r="E3" s="78"/>
      <c r="F3" s="76" t="s">
        <v>74</v>
      </c>
      <c r="G3" s="79"/>
      <c r="J3" s="3"/>
    </row>
    <row r="4" spans="1:10" ht="39" customHeight="1">
      <c r="A4" s="76" t="s">
        <v>71</v>
      </c>
      <c r="B4" s="79"/>
      <c r="C4" s="78"/>
      <c r="D4" s="78"/>
      <c r="E4" s="78"/>
      <c r="F4" s="80" t="s">
        <v>0</v>
      </c>
      <c r="G4" s="80"/>
      <c r="J4" s="3"/>
    </row>
    <row r="5" spans="1:7" ht="12.75">
      <c r="A5" s="26"/>
      <c r="B5" s="26"/>
      <c r="C5" s="26"/>
      <c r="D5" s="26"/>
      <c r="E5" s="26"/>
      <c r="F5" s="26"/>
      <c r="G5" s="26"/>
    </row>
    <row r="6" spans="1:7" ht="13.5" thickBot="1">
      <c r="A6" s="26"/>
      <c r="B6" s="26"/>
      <c r="C6" s="26"/>
      <c r="D6" s="27"/>
      <c r="E6" s="26"/>
      <c r="F6" s="26"/>
      <c r="G6" s="26"/>
    </row>
    <row r="7" spans="1:7" s="7" customFormat="1" ht="15.75" thickBot="1">
      <c r="A7" s="81" t="s">
        <v>1</v>
      </c>
      <c r="B7" s="82" t="s">
        <v>2</v>
      </c>
      <c r="C7" s="71" t="s">
        <v>3</v>
      </c>
      <c r="D7" s="28"/>
      <c r="E7" s="72" t="s">
        <v>4</v>
      </c>
      <c r="F7" s="75" t="s">
        <v>2</v>
      </c>
      <c r="G7" s="71" t="s">
        <v>3</v>
      </c>
    </row>
    <row r="8" spans="1:7" s="7" customFormat="1" ht="15.75" thickBot="1">
      <c r="A8" s="81"/>
      <c r="B8" s="82"/>
      <c r="C8" s="71"/>
      <c r="D8" s="29"/>
      <c r="E8" s="72"/>
      <c r="F8" s="75"/>
      <c r="G8" s="71"/>
    </row>
    <row r="9" spans="1:7" s="7" customFormat="1" ht="15.75">
      <c r="A9" s="30" t="s">
        <v>5</v>
      </c>
      <c r="B9" s="60">
        <f>B10+B11+B21+B22+B26</f>
        <v>7968083.899999999</v>
      </c>
      <c r="C9" s="60">
        <f>C10+C11+C21+C22+C26</f>
        <v>7736045.789999999</v>
      </c>
      <c r="D9" s="37"/>
      <c r="E9" s="58" t="s">
        <v>6</v>
      </c>
      <c r="F9" s="61">
        <f>F10+F11+F15</f>
        <v>7782135.5600000005</v>
      </c>
      <c r="G9" s="61">
        <f>G10+G11+G15</f>
        <v>7539575.890000001</v>
      </c>
    </row>
    <row r="10" spans="1:7" s="7" customFormat="1" ht="15.75">
      <c r="A10" s="31" t="s">
        <v>7</v>
      </c>
      <c r="B10" s="52">
        <v>0</v>
      </c>
      <c r="C10" s="52">
        <v>0</v>
      </c>
      <c r="D10" s="37"/>
      <c r="E10" s="62" t="s">
        <v>8</v>
      </c>
      <c r="F10" s="63">
        <v>10938916.74</v>
      </c>
      <c r="G10" s="63">
        <f>'[1]DPSA2021_02032022'!$E$28</f>
        <v>10642226.37</v>
      </c>
    </row>
    <row r="11" spans="1:7" s="7" customFormat="1" ht="15.75">
      <c r="A11" s="31" t="s">
        <v>9</v>
      </c>
      <c r="B11" s="54">
        <f>B12+B19+B20</f>
        <v>7968083.899999999</v>
      </c>
      <c r="C11" s="54">
        <f>C12+C19+C20</f>
        <v>7736045.789999999</v>
      </c>
      <c r="D11" s="37"/>
      <c r="E11" s="62" t="s">
        <v>58</v>
      </c>
      <c r="F11" s="64">
        <f>F12+F13</f>
        <v>-3156781.18</v>
      </c>
      <c r="G11" s="64">
        <f>G12+G13</f>
        <v>-3102650.4799999986</v>
      </c>
    </row>
    <row r="12" spans="1:7" s="7" customFormat="1" ht="15.75">
      <c r="A12" s="32" t="s">
        <v>10</v>
      </c>
      <c r="B12" s="54">
        <f>SUM(B13:B20)</f>
        <v>7968083.899999999</v>
      </c>
      <c r="C12" s="54">
        <f>SUM(C13:C20)</f>
        <v>7736045.789999999</v>
      </c>
      <c r="D12" s="37"/>
      <c r="E12" s="53" t="s">
        <v>35</v>
      </c>
      <c r="F12" s="34"/>
      <c r="G12" s="34"/>
    </row>
    <row r="13" spans="1:7" s="7" customFormat="1" ht="15">
      <c r="A13" s="33" t="s">
        <v>11</v>
      </c>
      <c r="B13" s="56">
        <v>762364.8</v>
      </c>
      <c r="C13" s="56">
        <v>762364.8</v>
      </c>
      <c r="D13" s="37"/>
      <c r="E13" s="53" t="s">
        <v>36</v>
      </c>
      <c r="F13" s="34">
        <v>-3156781.18</v>
      </c>
      <c r="G13" s="34">
        <f>'[1]DPSA2021_02032022'!$E$31</f>
        <v>-3102650.4799999986</v>
      </c>
    </row>
    <row r="14" spans="1:7" s="7" customFormat="1" ht="60">
      <c r="A14" s="33" t="s">
        <v>59</v>
      </c>
      <c r="B14" s="56"/>
      <c r="C14" s="56"/>
      <c r="D14" s="37"/>
      <c r="E14" s="62" t="s">
        <v>60</v>
      </c>
      <c r="F14" s="63"/>
      <c r="G14" s="63"/>
    </row>
    <row r="15" spans="1:7" s="7" customFormat="1" ht="31.5">
      <c r="A15" s="33" t="s">
        <v>12</v>
      </c>
      <c r="B15" s="56">
        <v>7191524.39</v>
      </c>
      <c r="C15" s="56">
        <f>6567468.91+364583.68</f>
        <v>6932052.59</v>
      </c>
      <c r="D15" s="36"/>
      <c r="E15" s="65" t="s">
        <v>61</v>
      </c>
      <c r="F15" s="66"/>
      <c r="G15" s="63"/>
    </row>
    <row r="16" spans="1:7" s="7" customFormat="1" ht="15.75">
      <c r="A16" s="33" t="s">
        <v>13</v>
      </c>
      <c r="B16" s="56">
        <v>10006.2</v>
      </c>
      <c r="C16" s="56">
        <v>41129.02</v>
      </c>
      <c r="D16" s="36"/>
      <c r="E16" s="67" t="s">
        <v>66</v>
      </c>
      <c r="F16" s="66"/>
      <c r="G16" s="63"/>
    </row>
    <row r="17" spans="1:7" s="7" customFormat="1" ht="15.75">
      <c r="A17" s="33" t="s">
        <v>14</v>
      </c>
      <c r="B17" s="56">
        <v>0</v>
      </c>
      <c r="C17" s="56">
        <v>0</v>
      </c>
      <c r="D17" s="36"/>
      <c r="E17" s="68" t="s">
        <v>62</v>
      </c>
      <c r="F17" s="69">
        <v>0</v>
      </c>
      <c r="G17" s="64">
        <v>0</v>
      </c>
    </row>
    <row r="18" spans="1:7" s="7" customFormat="1" ht="31.5">
      <c r="A18" s="33" t="s">
        <v>15</v>
      </c>
      <c r="B18" s="56">
        <v>4188.51</v>
      </c>
      <c r="C18" s="56">
        <f>499.38</f>
        <v>499.38</v>
      </c>
      <c r="D18" s="36"/>
      <c r="E18" s="70" t="s">
        <v>63</v>
      </c>
      <c r="F18" s="64">
        <f>SUM(F19+F20+F31)</f>
        <v>466508.58999999997</v>
      </c>
      <c r="G18" s="64">
        <f>SUM(G19+G20+G31)</f>
        <v>510859.51999999996</v>
      </c>
    </row>
    <row r="19" spans="1:9" s="7" customFormat="1" ht="36.75" customHeight="1">
      <c r="A19" s="32" t="s">
        <v>24</v>
      </c>
      <c r="B19" s="52">
        <v>0</v>
      </c>
      <c r="C19" s="52">
        <v>0</v>
      </c>
      <c r="D19" s="37"/>
      <c r="E19" s="58" t="s">
        <v>25</v>
      </c>
      <c r="F19" s="63"/>
      <c r="G19" s="63"/>
      <c r="H19" s="8"/>
      <c r="I19" s="9"/>
    </row>
    <row r="20" spans="1:8" s="7" customFormat="1" ht="36" customHeight="1">
      <c r="A20" s="32" t="s">
        <v>34</v>
      </c>
      <c r="B20" s="52">
        <v>0</v>
      </c>
      <c r="C20" s="52">
        <v>0</v>
      </c>
      <c r="D20" s="38"/>
      <c r="E20" s="62" t="s">
        <v>26</v>
      </c>
      <c r="F20" s="64">
        <f>SUM(F21:F28)</f>
        <v>466508.58999999997</v>
      </c>
      <c r="G20" s="64">
        <f>SUM(G21:G28)</f>
        <v>510859.51999999996</v>
      </c>
      <c r="H20" s="8"/>
    </row>
    <row r="21" spans="1:7" s="7" customFormat="1" ht="30.75" customHeight="1">
      <c r="A21" s="31" t="s">
        <v>16</v>
      </c>
      <c r="B21" s="52">
        <v>0</v>
      </c>
      <c r="C21" s="52">
        <v>0</v>
      </c>
      <c r="D21" s="37"/>
      <c r="E21" s="53" t="s">
        <v>27</v>
      </c>
      <c r="F21" s="34">
        <v>15463.21</v>
      </c>
      <c r="G21" s="34">
        <f>20128.63</f>
        <v>20128.63</v>
      </c>
    </row>
    <row r="22" spans="1:9" s="7" customFormat="1" ht="31.5">
      <c r="A22" s="31" t="s">
        <v>17</v>
      </c>
      <c r="B22" s="54">
        <f>SUM(B23:B25)</f>
        <v>0</v>
      </c>
      <c r="C22" s="54">
        <f>SUM(C23:C25)</f>
        <v>0</v>
      </c>
      <c r="D22" s="39"/>
      <c r="E22" s="53" t="s">
        <v>28</v>
      </c>
      <c r="F22" s="34">
        <v>26271</v>
      </c>
      <c r="G22" s="34">
        <v>34161.27</v>
      </c>
      <c r="H22" s="8"/>
      <c r="I22" s="9"/>
    </row>
    <row r="23" spans="1:7" s="7" customFormat="1" ht="32.25" customHeight="1">
      <c r="A23" s="33" t="s">
        <v>37</v>
      </c>
      <c r="B23" s="56">
        <v>0</v>
      </c>
      <c r="C23" s="56">
        <v>0</v>
      </c>
      <c r="D23" s="37"/>
      <c r="E23" s="53" t="s">
        <v>29</v>
      </c>
      <c r="F23" s="34">
        <v>118729.84</v>
      </c>
      <c r="G23" s="34">
        <v>142083.59</v>
      </c>
    </row>
    <row r="24" spans="1:9" s="7" customFormat="1" ht="27" customHeight="1">
      <c r="A24" s="33" t="s">
        <v>38</v>
      </c>
      <c r="B24" s="56">
        <v>0</v>
      </c>
      <c r="C24" s="56">
        <v>0</v>
      </c>
      <c r="D24" s="37"/>
      <c r="E24" s="53" t="s">
        <v>30</v>
      </c>
      <c r="F24" s="34">
        <v>112001.8</v>
      </c>
      <c r="G24" s="34">
        <v>116052.3</v>
      </c>
      <c r="H24" s="8"/>
      <c r="I24" s="9"/>
    </row>
    <row r="25" spans="1:8" s="7" customFormat="1" ht="30" customHeight="1">
      <c r="A25" s="33" t="s">
        <v>39</v>
      </c>
      <c r="B25" s="56">
        <v>0</v>
      </c>
      <c r="C25" s="56">
        <v>0</v>
      </c>
      <c r="D25" s="38"/>
      <c r="E25" s="53" t="s">
        <v>31</v>
      </c>
      <c r="F25" s="34">
        <v>9959.35</v>
      </c>
      <c r="G25" s="34">
        <f>10257.62+0+1259.69+1391.94</f>
        <v>12909.250000000002</v>
      </c>
      <c r="H25" s="8"/>
    </row>
    <row r="26" spans="1:9" s="7" customFormat="1" ht="31.5">
      <c r="A26" s="31" t="s">
        <v>18</v>
      </c>
      <c r="B26" s="52">
        <v>0</v>
      </c>
      <c r="C26" s="52">
        <v>0</v>
      </c>
      <c r="D26" s="37"/>
      <c r="E26" s="53" t="s">
        <v>32</v>
      </c>
      <c r="F26" s="34">
        <v>151448.65</v>
      </c>
      <c r="G26" s="34">
        <f>92397.22+61308.96</f>
        <v>153706.18</v>
      </c>
      <c r="H26" s="8"/>
      <c r="I26" s="9"/>
    </row>
    <row r="27" spans="1:8" s="7" customFormat="1" ht="45">
      <c r="A27" s="30" t="s">
        <v>19</v>
      </c>
      <c r="B27" s="54">
        <f>SUM(B28+B33+B39+B47)</f>
        <v>280560.25</v>
      </c>
      <c r="C27" s="54">
        <f>SUM(C28+C33+C39+C47)</f>
        <v>314389.62</v>
      </c>
      <c r="D27" s="38"/>
      <c r="E27" s="53" t="s">
        <v>33</v>
      </c>
      <c r="F27" s="34">
        <v>0</v>
      </c>
      <c r="G27" s="34">
        <v>0</v>
      </c>
      <c r="H27" s="8"/>
    </row>
    <row r="28" spans="1:9" s="7" customFormat="1" ht="15.75">
      <c r="A28" s="31" t="s">
        <v>20</v>
      </c>
      <c r="B28" s="54">
        <f>SUM(B29:B32)</f>
        <v>48609.83</v>
      </c>
      <c r="C28" s="54">
        <f>SUM(C29:C32)</f>
        <v>19115.65</v>
      </c>
      <c r="D28" s="37"/>
      <c r="E28" s="55" t="s">
        <v>67</v>
      </c>
      <c r="F28" s="41">
        <f>F29+F30</f>
        <v>32634.74</v>
      </c>
      <c r="G28" s="41">
        <f>G29+G30</f>
        <v>31818.3</v>
      </c>
      <c r="H28" s="8"/>
      <c r="I28" s="9"/>
    </row>
    <row r="29" spans="1:8" s="7" customFormat="1" ht="30">
      <c r="A29" s="33" t="s">
        <v>40</v>
      </c>
      <c r="B29" s="56">
        <v>48609.83</v>
      </c>
      <c r="C29" s="56">
        <v>19115.65</v>
      </c>
      <c r="D29" s="38"/>
      <c r="E29" s="53" t="s">
        <v>64</v>
      </c>
      <c r="F29" s="34">
        <v>32634.74</v>
      </c>
      <c r="G29" s="34">
        <v>31818.3</v>
      </c>
      <c r="H29" s="8"/>
    </row>
    <row r="30" spans="1:9" s="7" customFormat="1" ht="15">
      <c r="A30" s="33" t="s">
        <v>41</v>
      </c>
      <c r="B30" s="56"/>
      <c r="C30" s="56"/>
      <c r="D30" s="37"/>
      <c r="E30" s="53" t="s">
        <v>65</v>
      </c>
      <c r="F30" s="34">
        <v>0</v>
      </c>
      <c r="G30" s="34"/>
      <c r="H30" s="8"/>
      <c r="I30" s="9"/>
    </row>
    <row r="31" spans="1:8" s="7" customFormat="1" ht="15.75">
      <c r="A31" s="33" t="s">
        <v>42</v>
      </c>
      <c r="B31" s="56"/>
      <c r="C31" s="56"/>
      <c r="D31" s="38"/>
      <c r="E31" s="57" t="s">
        <v>68</v>
      </c>
      <c r="F31" s="34"/>
      <c r="G31" s="34"/>
      <c r="H31" s="8"/>
    </row>
    <row r="32" spans="1:9" s="7" customFormat="1" ht="15.75">
      <c r="A32" s="33" t="s">
        <v>43</v>
      </c>
      <c r="B32" s="56"/>
      <c r="C32" s="56"/>
      <c r="D32" s="37"/>
      <c r="E32" s="58" t="s">
        <v>69</v>
      </c>
      <c r="F32" s="41"/>
      <c r="G32" s="41"/>
      <c r="H32" s="8"/>
      <c r="I32" s="9"/>
    </row>
    <row r="33" spans="1:8" s="7" customFormat="1" ht="15.75">
      <c r="A33" s="31" t="s">
        <v>21</v>
      </c>
      <c r="B33" s="54">
        <f>SUM(B34:B38)</f>
        <v>63394.880000000005</v>
      </c>
      <c r="C33" s="54">
        <f>SUM(C34:C38)</f>
        <v>124026.86000000002</v>
      </c>
      <c r="D33" s="38"/>
      <c r="E33" s="59"/>
      <c r="F33" s="42"/>
      <c r="G33" s="42"/>
      <c r="H33" s="8"/>
    </row>
    <row r="34" spans="1:8" s="7" customFormat="1" ht="15">
      <c r="A34" s="33" t="s">
        <v>44</v>
      </c>
      <c r="B34" s="56">
        <v>2316.09</v>
      </c>
      <c r="C34" s="56">
        <v>583.66</v>
      </c>
      <c r="D34" s="38"/>
      <c r="E34" s="55"/>
      <c r="F34" s="42"/>
      <c r="G34" s="42"/>
      <c r="H34" s="8"/>
    </row>
    <row r="35" spans="1:8" s="7" customFormat="1" ht="15">
      <c r="A35" s="33" t="s">
        <v>45</v>
      </c>
      <c r="B35" s="56"/>
      <c r="C35" s="56"/>
      <c r="D35" s="38"/>
      <c r="E35" s="55"/>
      <c r="F35" s="42"/>
      <c r="G35" s="42"/>
      <c r="H35" s="8"/>
    </row>
    <row r="36" spans="1:9" s="7" customFormat="1" ht="30">
      <c r="A36" s="33" t="s">
        <v>46</v>
      </c>
      <c r="B36" s="35"/>
      <c r="C36" s="35"/>
      <c r="D36" s="37"/>
      <c r="E36" s="40"/>
      <c r="F36" s="42"/>
      <c r="G36" s="42"/>
      <c r="H36" s="8"/>
      <c r="I36" s="9"/>
    </row>
    <row r="37" spans="1:9" s="7" customFormat="1" ht="15">
      <c r="A37" s="33" t="s">
        <v>47</v>
      </c>
      <c r="B37" s="43">
        <v>61078.79</v>
      </c>
      <c r="C37" s="43">
        <f>75164.47+14291.64-3922.91-416.01+38326.01</f>
        <v>123443.20000000001</v>
      </c>
      <c r="D37" s="37"/>
      <c r="E37" s="40"/>
      <c r="F37" s="42"/>
      <c r="G37" s="42"/>
      <c r="H37" s="8"/>
      <c r="I37" s="9"/>
    </row>
    <row r="38" spans="1:9" s="7" customFormat="1" ht="45">
      <c r="A38" s="33" t="s">
        <v>48</v>
      </c>
      <c r="B38" s="43">
        <v>0</v>
      </c>
      <c r="C38" s="43">
        <v>0</v>
      </c>
      <c r="D38" s="37"/>
      <c r="E38" s="40"/>
      <c r="F38" s="42"/>
      <c r="G38" s="42"/>
      <c r="H38" s="8"/>
      <c r="I38" s="9"/>
    </row>
    <row r="39" spans="1:9" s="7" customFormat="1" ht="31.5">
      <c r="A39" s="31" t="s">
        <v>57</v>
      </c>
      <c r="B39" s="51">
        <f>SUM(B40:B43)</f>
        <v>168555.54</v>
      </c>
      <c r="C39" s="51">
        <f>SUM(C40:C43)</f>
        <v>171247.11000000002</v>
      </c>
      <c r="D39" s="37"/>
      <c r="E39" s="40"/>
      <c r="F39" s="42"/>
      <c r="G39" s="42"/>
      <c r="H39" s="8"/>
      <c r="I39" s="9"/>
    </row>
    <row r="40" spans="1:9" s="7" customFormat="1" ht="15">
      <c r="A40" s="33" t="s">
        <v>49</v>
      </c>
      <c r="B40" s="43"/>
      <c r="C40" s="43"/>
      <c r="D40" s="37"/>
      <c r="E40" s="40"/>
      <c r="F40" s="42"/>
      <c r="G40" s="42"/>
      <c r="H40" s="8"/>
      <c r="I40" s="9"/>
    </row>
    <row r="41" spans="1:9" s="7" customFormat="1" ht="30">
      <c r="A41" s="33" t="s">
        <v>50</v>
      </c>
      <c r="B41" s="44">
        <v>168555.54</v>
      </c>
      <c r="C41" s="44">
        <f>17526.66+153720.45</f>
        <v>171247.11000000002</v>
      </c>
      <c r="D41" s="37"/>
      <c r="E41" s="40"/>
      <c r="F41" s="42"/>
      <c r="G41" s="42"/>
      <c r="H41" s="8"/>
      <c r="I41" s="9"/>
    </row>
    <row r="42" spans="1:9" s="7" customFormat="1" ht="30">
      <c r="A42" s="33" t="s">
        <v>51</v>
      </c>
      <c r="B42" s="44"/>
      <c r="C42" s="44"/>
      <c r="D42" s="37"/>
      <c r="E42" s="40"/>
      <c r="F42" s="42"/>
      <c r="G42" s="42"/>
      <c r="H42" s="8"/>
      <c r="I42" s="9"/>
    </row>
    <row r="43" spans="1:9" s="7" customFormat="1" ht="15">
      <c r="A43" s="33" t="s">
        <v>52</v>
      </c>
      <c r="B43" s="44"/>
      <c r="C43" s="44"/>
      <c r="D43" s="37"/>
      <c r="E43" s="40"/>
      <c r="F43" s="42"/>
      <c r="G43" s="42"/>
      <c r="H43" s="8"/>
      <c r="I43" s="9"/>
    </row>
    <row r="44" spans="1:9" s="7" customFormat="1" ht="15">
      <c r="A44" s="33" t="s">
        <v>53</v>
      </c>
      <c r="B44" s="44"/>
      <c r="C44" s="44"/>
      <c r="D44" s="37"/>
      <c r="E44" s="40"/>
      <c r="F44" s="42"/>
      <c r="G44" s="42"/>
      <c r="H44" s="8"/>
      <c r="I44" s="9"/>
    </row>
    <row r="45" spans="1:9" s="7" customFormat="1" ht="15">
      <c r="A45" s="33" t="s">
        <v>54</v>
      </c>
      <c r="B45" s="44"/>
      <c r="C45" s="44"/>
      <c r="D45" s="37"/>
      <c r="E45" s="40"/>
      <c r="F45" s="42"/>
      <c r="G45" s="42"/>
      <c r="H45" s="8"/>
      <c r="I45" s="9"/>
    </row>
    <row r="46" spans="1:9" s="7" customFormat="1" ht="33.75" customHeight="1">
      <c r="A46" s="33" t="s">
        <v>55</v>
      </c>
      <c r="B46" s="44"/>
      <c r="C46" s="44"/>
      <c r="D46" s="37"/>
      <c r="E46" s="40"/>
      <c r="F46" s="42"/>
      <c r="G46" s="42"/>
      <c r="H46" s="8"/>
      <c r="I46" s="9"/>
    </row>
    <row r="47" spans="1:9" s="7" customFormat="1" ht="16.5" thickBot="1">
      <c r="A47" s="31" t="s">
        <v>56</v>
      </c>
      <c r="B47" s="44"/>
      <c r="C47" s="44"/>
      <c r="D47" s="37"/>
      <c r="E47" s="40"/>
      <c r="F47" s="42"/>
      <c r="G47" s="42"/>
      <c r="H47" s="8"/>
      <c r="I47" s="9"/>
    </row>
    <row r="48" spans="1:9" s="7" customFormat="1" ht="15.75" customHeight="1" thickBot="1">
      <c r="A48" s="45" t="s">
        <v>22</v>
      </c>
      <c r="B48" s="50">
        <f>SUM(B9+B27)</f>
        <v>8248644.149999999</v>
      </c>
      <c r="C48" s="50">
        <f>SUM(C9+C27)</f>
        <v>8050435.409999999</v>
      </c>
      <c r="D48" s="37"/>
      <c r="E48" s="46" t="s">
        <v>23</v>
      </c>
      <c r="F48" s="50">
        <f>SUM(F9+F17+F18+F32)</f>
        <v>8248644.15</v>
      </c>
      <c r="G48" s="50">
        <f>SUM(G9+G17+G18+G32)</f>
        <v>8050435.41</v>
      </c>
      <c r="H48" s="8"/>
      <c r="I48" s="9"/>
    </row>
    <row r="49" spans="1:9" s="10" customFormat="1" ht="14.25">
      <c r="A49" s="47"/>
      <c r="B49" s="48"/>
      <c r="C49" s="48"/>
      <c r="D49" s="48"/>
      <c r="E49" s="49"/>
      <c r="F49" s="47"/>
      <c r="G49" s="47"/>
      <c r="I49" s="24"/>
    </row>
    <row r="50" spans="1:8" s="10" customFormat="1" ht="18.75" customHeight="1">
      <c r="A50" s="18"/>
      <c r="B50" s="19"/>
      <c r="C50" s="19"/>
      <c r="D50" s="19"/>
      <c r="E50" s="19"/>
      <c r="F50" s="15"/>
      <c r="G50" s="15"/>
      <c r="H50" s="15"/>
    </row>
    <row r="51" spans="1:8" s="10" customFormat="1" ht="15.75" customHeight="1">
      <c r="A51" s="20"/>
      <c r="B51" s="21"/>
      <c r="C51" s="21"/>
      <c r="D51" s="21"/>
      <c r="E51" s="22"/>
      <c r="F51" s="15"/>
      <c r="G51" s="25"/>
      <c r="H51" s="15"/>
    </row>
    <row r="52" spans="1:8" s="10" customFormat="1" ht="15.75" customHeight="1">
      <c r="A52" s="15"/>
      <c r="B52" s="21"/>
      <c r="C52" s="23"/>
      <c r="D52" s="16"/>
      <c r="E52" s="22"/>
      <c r="F52" s="15"/>
      <c r="G52" s="15"/>
      <c r="H52" s="15"/>
    </row>
    <row r="53" spans="1:8" s="10" customFormat="1" ht="14.25">
      <c r="A53" s="15"/>
      <c r="B53" s="17"/>
      <c r="C53" s="23"/>
      <c r="D53" s="16"/>
      <c r="E53" s="17"/>
      <c r="F53" s="15"/>
      <c r="G53" s="15"/>
      <c r="H53" s="15"/>
    </row>
    <row r="54" spans="1:8" s="10" customFormat="1" ht="14.25">
      <c r="A54" s="15"/>
      <c r="B54" s="17"/>
      <c r="C54" s="23"/>
      <c r="D54" s="16"/>
      <c r="E54" s="17"/>
      <c r="F54" s="15"/>
      <c r="G54" s="25"/>
      <c r="H54" s="15"/>
    </row>
    <row r="55" spans="1:8" s="10" customFormat="1" ht="14.25">
      <c r="A55" s="15"/>
      <c r="B55" s="17"/>
      <c r="C55" s="23"/>
      <c r="D55" s="16"/>
      <c r="E55" s="17"/>
      <c r="F55" s="15"/>
      <c r="G55" s="15"/>
      <c r="H55" s="15"/>
    </row>
    <row r="56" spans="1:8" s="10" customFormat="1" ht="14.25">
      <c r="A56" s="15" t="s">
        <v>73</v>
      </c>
      <c r="B56" s="17"/>
      <c r="C56" s="23"/>
      <c r="D56" s="16"/>
      <c r="E56" s="17"/>
      <c r="F56" s="15" t="s">
        <v>72</v>
      </c>
      <c r="G56" s="15"/>
      <c r="H56" s="15"/>
    </row>
    <row r="57" spans="2:5" s="10" customFormat="1" ht="14.25">
      <c r="B57" s="17"/>
      <c r="C57" s="73">
        <v>44648</v>
      </c>
      <c r="D57" s="74"/>
      <c r="E57" s="74"/>
    </row>
    <row r="58" spans="1:8" s="10" customFormat="1" ht="14.25">
      <c r="A58" s="15"/>
      <c r="B58" s="17"/>
      <c r="C58" s="17"/>
      <c r="D58" s="17"/>
      <c r="E58" s="17"/>
      <c r="F58" s="15"/>
      <c r="G58" s="15"/>
      <c r="H58" s="15"/>
    </row>
    <row r="59" spans="1:8" s="10" customFormat="1" ht="14.25">
      <c r="A59" s="15"/>
      <c r="B59" s="17"/>
      <c r="C59" s="17"/>
      <c r="D59" s="17"/>
      <c r="E59" s="17"/>
      <c r="F59" s="15"/>
      <c r="G59" s="15"/>
      <c r="H59" s="15"/>
    </row>
    <row r="60" spans="1:8" s="10" customFormat="1" ht="15">
      <c r="A60" s="13"/>
      <c r="B60" s="17"/>
      <c r="C60" s="17"/>
      <c r="D60" s="17"/>
      <c r="E60" s="17"/>
      <c r="F60" s="15"/>
      <c r="G60" s="15"/>
      <c r="H60" s="15"/>
    </row>
    <row r="61" spans="1:8" s="10" customFormat="1" ht="15">
      <c r="A61" s="13"/>
      <c r="B61" s="14"/>
      <c r="C61" s="14"/>
      <c r="D61" s="14"/>
      <c r="E61" s="14"/>
      <c r="F61" s="13"/>
      <c r="G61" s="13"/>
      <c r="H61" s="15"/>
    </row>
    <row r="62" spans="1:8" s="10" customFormat="1" ht="15.75">
      <c r="A62" s="11"/>
      <c r="B62" s="14"/>
      <c r="C62" s="14"/>
      <c r="D62" s="14"/>
      <c r="E62" s="14"/>
      <c r="F62" s="13"/>
      <c r="G62" s="13"/>
      <c r="H62" s="15"/>
    </row>
    <row r="63" spans="1:7" s="10" customFormat="1" ht="15.75">
      <c r="A63" s="11"/>
      <c r="B63" s="12"/>
      <c r="C63" s="12"/>
      <c r="D63" s="12"/>
      <c r="E63" s="12"/>
      <c r="F63" s="11"/>
      <c r="G63" s="11"/>
    </row>
    <row r="64" spans="1:7" s="10" customFormat="1" ht="15.75">
      <c r="A64" s="11"/>
      <c r="B64" s="12"/>
      <c r="C64" s="12"/>
      <c r="D64" s="12"/>
      <c r="E64" s="12"/>
      <c r="F64" s="11"/>
      <c r="G64" s="11"/>
    </row>
    <row r="65" spans="1:7" ht="15.75">
      <c r="A65" s="5"/>
      <c r="B65" s="12"/>
      <c r="C65" s="12"/>
      <c r="D65" s="11"/>
      <c r="E65" s="11"/>
      <c r="F65" s="11"/>
      <c r="G65" s="11"/>
    </row>
    <row r="66" spans="1:7" ht="15">
      <c r="A66" s="5"/>
      <c r="B66" s="6"/>
      <c r="C66" s="6"/>
      <c r="D66" s="5"/>
      <c r="E66" s="5"/>
      <c r="F66" s="5"/>
      <c r="G66" s="5"/>
    </row>
    <row r="67" spans="1:7" ht="15">
      <c r="A67" s="5"/>
      <c r="B67" s="6"/>
      <c r="C67" s="6"/>
      <c r="D67" s="5"/>
      <c r="E67" s="5"/>
      <c r="F67" s="5"/>
      <c r="G67" s="5"/>
    </row>
    <row r="68" spans="2:7" ht="15">
      <c r="B68" s="6"/>
      <c r="C68" s="6"/>
      <c r="D68" s="5"/>
      <c r="E68" s="5"/>
      <c r="F68" s="5"/>
      <c r="G68" s="5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</sheetData>
  <sheetProtection/>
  <mergeCells count="12">
    <mergeCell ref="E7:E8"/>
    <mergeCell ref="F7:F8"/>
    <mergeCell ref="G7:G8"/>
    <mergeCell ref="C57:E57"/>
    <mergeCell ref="A3:B3"/>
    <mergeCell ref="C3:E4"/>
    <mergeCell ref="F3:G3"/>
    <mergeCell ref="A4:B4"/>
    <mergeCell ref="F4:G4"/>
    <mergeCell ref="A7:A8"/>
    <mergeCell ref="B7:B8"/>
    <mergeCell ref="C7:C8"/>
  </mergeCells>
  <printOptions/>
  <pageMargins left="0.3937007874015748" right="0.3937007874015748" top="0.3937007874015748" bottom="0.5905511811023623" header="0.5118110236220472" footer="0.5118110236220472"/>
  <pageSetup fitToHeight="2" fitToWidth="1" horizontalDpi="300" verticalDpi="300" orientation="portrait" paperSize="9" scale="5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G_MARYNOWSKI</dc:creator>
  <cp:keywords/>
  <dc:description/>
  <cp:lastModifiedBy>DPS</cp:lastModifiedBy>
  <cp:lastPrinted>2022-05-09T09:50:26Z</cp:lastPrinted>
  <dcterms:created xsi:type="dcterms:W3CDTF">2004-10-14T12:18:06Z</dcterms:created>
  <dcterms:modified xsi:type="dcterms:W3CDTF">2022-05-09T09:52:11Z</dcterms:modified>
  <cp:category/>
  <cp:version/>
  <cp:contentType/>
  <cp:contentStatus/>
  <cp:revision>1</cp:revision>
</cp:coreProperties>
</file>